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23\"/>
    </mc:Choice>
  </mc:AlternateContent>
  <xr:revisionPtr revIDLastSave="0" documentId="13_ncr:1_{858DC12E-D931-45D7-B4BC-4BAA685402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Mesto1148 - Chodník Mírov..." sheetId="2" r:id="rId2"/>
    <sheet name="Seznam figur" sheetId="3" r:id="rId3"/>
  </sheets>
  <definedNames>
    <definedName name="_xlnm._FilterDatabase" localSheetId="1" hidden="1">'Mesto1148 - Chodník Mírov...'!$C$127:$K$276</definedName>
    <definedName name="_xlnm.Print_Titles" localSheetId="1">'Mesto1148 - Chodník Mírov...'!$127:$127</definedName>
    <definedName name="_xlnm.Print_Titles" localSheetId="0">'Rekapitulace stavby'!$92:$92</definedName>
    <definedName name="_xlnm.Print_Titles" localSheetId="2">'Seznam figur'!$9:$9</definedName>
    <definedName name="_xlnm.Print_Area" localSheetId="1">'Mesto1148 - Chodník Mírov...'!$C$4:$J$76,'Mesto1148 - Chodník Mírov...'!$C$82:$J$111,'Mesto1148 - Chodník Mírov...'!$C$117:$K$276</definedName>
    <definedName name="_xlnm.Print_Area" localSheetId="0">'Rekapitulace stavby'!$D$4:$AO$76,'Rekapitulace stavby'!$C$82:$AQ$96</definedName>
    <definedName name="_xlnm.Print_Area" localSheetId="2">'Seznam figur'!$C$4:$G$61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76" i="2"/>
  <c r="BH276" i="2"/>
  <c r="BG276" i="2"/>
  <c r="BF276" i="2"/>
  <c r="T276" i="2"/>
  <c r="T275" i="2"/>
  <c r="R276" i="2"/>
  <c r="R275" i="2" s="1"/>
  <c r="P276" i="2"/>
  <c r="P275" i="2"/>
  <c r="BI274" i="2"/>
  <c r="BH274" i="2"/>
  <c r="BG274" i="2"/>
  <c r="BF274" i="2"/>
  <c r="T274" i="2"/>
  <c r="T273" i="2" s="1"/>
  <c r="T272" i="2" s="1"/>
  <c r="R274" i="2"/>
  <c r="R273" i="2" s="1"/>
  <c r="R272" i="2" s="1"/>
  <c r="P274" i="2"/>
  <c r="P273" i="2"/>
  <c r="P272" i="2" s="1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T252" i="2"/>
  <c r="R253" i="2"/>
  <c r="R252" i="2" s="1"/>
  <c r="P253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T175" i="2"/>
  <c r="R176" i="2"/>
  <c r="R175" i="2" s="1"/>
  <c r="P176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J125" i="2"/>
  <c r="F124" i="2"/>
  <c r="F122" i="2"/>
  <c r="E120" i="2"/>
  <c r="J90" i="2"/>
  <c r="F89" i="2"/>
  <c r="F87" i="2"/>
  <c r="E85" i="2"/>
  <c r="J19" i="2"/>
  <c r="E19" i="2"/>
  <c r="J124" i="2"/>
  <c r="J18" i="2"/>
  <c r="J16" i="2"/>
  <c r="E16" i="2"/>
  <c r="F125" i="2"/>
  <c r="J15" i="2"/>
  <c r="J10" i="2"/>
  <c r="J122" i="2"/>
  <c r="L90" i="1"/>
  <c r="AM90" i="1"/>
  <c r="AM89" i="1"/>
  <c r="L89" i="1"/>
  <c r="AM87" i="1"/>
  <c r="L87" i="1"/>
  <c r="L85" i="1"/>
  <c r="L84" i="1"/>
  <c r="BK274" i="2"/>
  <c r="BK256" i="2"/>
  <c r="J240" i="2"/>
  <c r="J233" i="2"/>
  <c r="J220" i="2"/>
  <c r="BK209" i="2"/>
  <c r="BK199" i="2"/>
  <c r="J185" i="2"/>
  <c r="BK171" i="2"/>
  <c r="BK152" i="2"/>
  <c r="BK131" i="2"/>
  <c r="BK244" i="2"/>
  <c r="BK230" i="2"/>
  <c r="BK220" i="2"/>
  <c r="J266" i="2"/>
  <c r="J253" i="2"/>
  <c r="BK237" i="2"/>
  <c r="BK216" i="2"/>
  <c r="BK208" i="2"/>
  <c r="J199" i="2"/>
  <c r="BK190" i="2"/>
  <c r="BK176" i="2"/>
  <c r="J165" i="2"/>
  <c r="BK150" i="2"/>
  <c r="J274" i="2"/>
  <c r="BK268" i="2"/>
  <c r="J257" i="2"/>
  <c r="BK233" i="2"/>
  <c r="J229" i="2"/>
  <c r="BK211" i="2"/>
  <c r="J206" i="2"/>
  <c r="BK197" i="2"/>
  <c r="J192" i="2"/>
  <c r="J183" i="2"/>
  <c r="J176" i="2"/>
  <c r="BK160" i="2"/>
  <c r="J150" i="2"/>
  <c r="BK138" i="2"/>
  <c r="J276" i="2"/>
  <c r="J259" i="2"/>
  <c r="J244" i="2"/>
  <c r="BK232" i="2"/>
  <c r="BK219" i="2"/>
  <c r="BK206" i="2"/>
  <c r="BK192" i="2"/>
  <c r="BK179" i="2"/>
  <c r="BK165" i="2"/>
  <c r="J148" i="2"/>
  <c r="J137" i="2"/>
  <c r="BK253" i="2"/>
  <c r="BK242" i="2"/>
  <c r="BK226" i="2"/>
  <c r="J268" i="2"/>
  <c r="J256" i="2"/>
  <c r="J242" i="2"/>
  <c r="BK227" i="2"/>
  <c r="J213" i="2"/>
  <c r="J203" i="2"/>
  <c r="J197" i="2"/>
  <c r="BK188" i="2"/>
  <c r="J174" i="2"/>
  <c r="J160" i="2"/>
  <c r="BK140" i="2"/>
  <c r="BK276" i="2"/>
  <c r="BK264" i="2"/>
  <c r="J246" i="2"/>
  <c r="J231" i="2"/>
  <c r="BK224" i="2"/>
  <c r="BK213" i="2"/>
  <c r="J209" i="2"/>
  <c r="BK201" i="2"/>
  <c r="BK194" i="2"/>
  <c r="BK186" i="2"/>
  <c r="BK162" i="2"/>
  <c r="BK154" i="2"/>
  <c r="J139" i="2"/>
  <c r="J134" i="2"/>
  <c r="J260" i="2"/>
  <c r="J249" i="2"/>
  <c r="BK238" i="2"/>
  <c r="BK229" i="2"/>
  <c r="J216" i="2"/>
  <c r="J204" i="2"/>
  <c r="J186" i="2"/>
  <c r="BK174" i="2"/>
  <c r="J162" i="2"/>
  <c r="J138" i="2"/>
  <c r="BK134" i="2"/>
  <c r="J250" i="2"/>
  <c r="J237" i="2"/>
  <c r="BK223" i="2"/>
  <c r="BK257" i="2"/>
  <c r="BK250" i="2"/>
  <c r="BK231" i="2"/>
  <c r="J224" i="2"/>
  <c r="BK210" i="2"/>
  <c r="BK200" i="2"/>
  <c r="J194" i="2"/>
  <c r="BK182" i="2"/>
  <c r="BK168" i="2"/>
  <c r="J154" i="2"/>
  <c r="J136" i="2"/>
  <c r="J271" i="2"/>
  <c r="BK259" i="2"/>
  <c r="BK240" i="2"/>
  <c r="J230" i="2"/>
  <c r="J219" i="2"/>
  <c r="J210" i="2"/>
  <c r="BK204" i="2"/>
  <c r="BK196" i="2"/>
  <c r="J188" i="2"/>
  <c r="J179" i="2"/>
  <c r="J171" i="2"/>
  <c r="J156" i="2"/>
  <c r="BK148" i="2"/>
  <c r="BK137" i="2"/>
  <c r="AS94" i="1"/>
  <c r="J264" i="2"/>
  <c r="BK247" i="2"/>
  <c r="BK235" i="2"/>
  <c r="J227" i="2"/>
  <c r="J211" i="2"/>
  <c r="BK203" i="2"/>
  <c r="BK183" i="2"/>
  <c r="J168" i="2"/>
  <c r="BK139" i="2"/>
  <c r="BK246" i="2"/>
  <c r="J235" i="2"/>
  <c r="BK271" i="2"/>
  <c r="BK260" i="2"/>
  <c r="J247" i="2"/>
  <c r="J238" i="2"/>
  <c r="J226" i="2"/>
  <c r="J212" i="2"/>
  <c r="J201" i="2"/>
  <c r="J196" i="2"/>
  <c r="BK185" i="2"/>
  <c r="BK173" i="2"/>
  <c r="BK156" i="2"/>
  <c r="J131" i="2"/>
  <c r="BK266" i="2"/>
  <c r="BK249" i="2"/>
  <c r="J232" i="2"/>
  <c r="J223" i="2"/>
  <c r="BK212" i="2"/>
  <c r="J208" i="2"/>
  <c r="J200" i="2"/>
  <c r="J190" i="2"/>
  <c r="J182" i="2"/>
  <c r="J173" i="2"/>
  <c r="J152" i="2"/>
  <c r="J140" i="2"/>
  <c r="BK136" i="2"/>
  <c r="BK130" i="2" l="1"/>
  <c r="BK167" i="2"/>
  <c r="J167" i="2"/>
  <c r="J97" i="2"/>
  <c r="T167" i="2"/>
  <c r="P178" i="2"/>
  <c r="P195" i="2"/>
  <c r="T198" i="2"/>
  <c r="R202" i="2"/>
  <c r="P236" i="2"/>
  <c r="BK255" i="2"/>
  <c r="P265" i="2"/>
  <c r="P254" i="2" s="1"/>
  <c r="T130" i="2"/>
  <c r="T178" i="2"/>
  <c r="BK198" i="2"/>
  <c r="J198" i="2"/>
  <c r="J101" i="2" s="1"/>
  <c r="BK202" i="2"/>
  <c r="J202" i="2"/>
  <c r="J102" i="2"/>
  <c r="R236" i="2"/>
  <c r="T255" i="2"/>
  <c r="T265" i="2"/>
  <c r="P130" i="2"/>
  <c r="R167" i="2"/>
  <c r="BK178" i="2"/>
  <c r="J178" i="2"/>
  <c r="J99" i="2"/>
  <c r="BK195" i="2"/>
  <c r="J195" i="2" s="1"/>
  <c r="J100" i="2" s="1"/>
  <c r="T195" i="2"/>
  <c r="P198" i="2"/>
  <c r="P202" i="2"/>
  <c r="BK236" i="2"/>
  <c r="J236" i="2"/>
  <c r="J103" i="2" s="1"/>
  <c r="R255" i="2"/>
  <c r="BK265" i="2"/>
  <c r="J265" i="2"/>
  <c r="J107" i="2" s="1"/>
  <c r="R130" i="2"/>
  <c r="P167" i="2"/>
  <c r="R178" i="2"/>
  <c r="R195" i="2"/>
  <c r="R198" i="2"/>
  <c r="R129" i="2" s="1"/>
  <c r="T202" i="2"/>
  <c r="T236" i="2"/>
  <c r="P255" i="2"/>
  <c r="R265" i="2"/>
  <c r="BK175" i="2"/>
  <c r="J175" i="2"/>
  <c r="J98" i="2"/>
  <c r="BK275" i="2"/>
  <c r="J275" i="2" s="1"/>
  <c r="J110" i="2" s="1"/>
  <c r="BK252" i="2"/>
  <c r="J252" i="2"/>
  <c r="J104" i="2" s="1"/>
  <c r="BK273" i="2"/>
  <c r="J273" i="2"/>
  <c r="J109" i="2"/>
  <c r="F90" i="2"/>
  <c r="BE131" i="2"/>
  <c r="BE134" i="2"/>
  <c r="BE139" i="2"/>
  <c r="BE150" i="2"/>
  <c r="BE152" i="2"/>
  <c r="BE156" i="2"/>
  <c r="BE168" i="2"/>
  <c r="BE174" i="2"/>
  <c r="BE176" i="2"/>
  <c r="BE185" i="2"/>
  <c r="BE188" i="2"/>
  <c r="BE194" i="2"/>
  <c r="BE196" i="2"/>
  <c r="BE197" i="2"/>
  <c r="BE199" i="2"/>
  <c r="BE200" i="2"/>
  <c r="BE201" i="2"/>
  <c r="BE203" i="2"/>
  <c r="BE210" i="2"/>
  <c r="BE211" i="2"/>
  <c r="BE216" i="2"/>
  <c r="BE224" i="2"/>
  <c r="BE226" i="2"/>
  <c r="BE235" i="2"/>
  <c r="BE237" i="2"/>
  <c r="BE242" i="2"/>
  <c r="BE244" i="2"/>
  <c r="BE246" i="2"/>
  <c r="BE250" i="2"/>
  <c r="BE253" i="2"/>
  <c r="BE257" i="2"/>
  <c r="BE260" i="2"/>
  <c r="BE266" i="2"/>
  <c r="BE268" i="2"/>
  <c r="BE274" i="2"/>
  <c r="BE276" i="2"/>
  <c r="J87" i="2"/>
  <c r="J89" i="2"/>
  <c r="BE148" i="2"/>
  <c r="BE154" i="2"/>
  <c r="BE165" i="2"/>
  <c r="BE171" i="2"/>
  <c r="BE179" i="2"/>
  <c r="BE183" i="2"/>
  <c r="BE186" i="2"/>
  <c r="BE192" i="2"/>
  <c r="BE206" i="2"/>
  <c r="BE208" i="2"/>
  <c r="BE209" i="2"/>
  <c r="BE219" i="2"/>
  <c r="BE220" i="2"/>
  <c r="BE229" i="2"/>
  <c r="BE232" i="2"/>
  <c r="BE259" i="2"/>
  <c r="BE264" i="2"/>
  <c r="BE271" i="2"/>
  <c r="BE227" i="2"/>
  <c r="BE231" i="2"/>
  <c r="BE233" i="2"/>
  <c r="BE238" i="2"/>
  <c r="BE247" i="2"/>
  <c r="BE256" i="2"/>
  <c r="BE136" i="2"/>
  <c r="BE137" i="2"/>
  <c r="BE138" i="2"/>
  <c r="BE140" i="2"/>
  <c r="BE160" i="2"/>
  <c r="BE162" i="2"/>
  <c r="BE173" i="2"/>
  <c r="BE182" i="2"/>
  <c r="BE190" i="2"/>
  <c r="BE204" i="2"/>
  <c r="BE212" i="2"/>
  <c r="BE213" i="2"/>
  <c r="BE223" i="2"/>
  <c r="BE230" i="2"/>
  <c r="BE240" i="2"/>
  <c r="BE249" i="2"/>
  <c r="F35" i="2"/>
  <c r="BD95" i="1" s="1"/>
  <c r="BD94" i="1" s="1"/>
  <c r="W33" i="1" s="1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W31" i="1" s="1"/>
  <c r="J32" i="2"/>
  <c r="AW95" i="1" s="1"/>
  <c r="P129" i="2" l="1"/>
  <c r="P128" i="2" s="1"/>
  <c r="AU95" i="1" s="1"/>
  <c r="AU94" i="1" s="1"/>
  <c r="R254" i="2"/>
  <c r="R128" i="2" s="1"/>
  <c r="T254" i="2"/>
  <c r="BK254" i="2"/>
  <c r="J254" i="2"/>
  <c r="J105" i="2" s="1"/>
  <c r="T129" i="2"/>
  <c r="T128" i="2"/>
  <c r="BK129" i="2"/>
  <c r="J129" i="2" s="1"/>
  <c r="J95" i="2" s="1"/>
  <c r="J130" i="2"/>
  <c r="J96" i="2"/>
  <c r="J255" i="2"/>
  <c r="J106" i="2"/>
  <c r="BK272" i="2"/>
  <c r="J272" i="2"/>
  <c r="J108" i="2" s="1"/>
  <c r="J31" i="2"/>
  <c r="AV95" i="1"/>
  <c r="AT95" i="1" s="1"/>
  <c r="AW94" i="1"/>
  <c r="AK30" i="1"/>
  <c r="AY94" i="1"/>
  <c r="AX94" i="1"/>
  <c r="F31" i="2"/>
  <c r="AZ95" i="1"/>
  <c r="AZ94" i="1"/>
  <c r="W29" i="1"/>
  <c r="BK128" i="2" l="1"/>
  <c r="J128" i="2"/>
  <c r="J94" i="2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<sst xmlns="http://schemas.openxmlformats.org/spreadsheetml/2006/main" count="2203" uniqueCount="517">
  <si>
    <t>Export Komplet</t>
  </si>
  <si>
    <t/>
  </si>
  <si>
    <t>2.0</t>
  </si>
  <si>
    <t>False</t>
  </si>
  <si>
    <t>{efcb841f-8e74-47a4-8e73-0a7a33fd54cb}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</si>
  <si>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</si>
  <si>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</si>
  <si>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</si>
  <si>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</si>
  <si>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</si>
  <si>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</si>
  <si>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</si>
  <si>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</si>
  <si>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</si>
  <si>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Mesto1148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</si>
  <si>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</si>
  <si>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</si>
  <si>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Mírová (před Jednotou)</t>
  </si>
  <si>
    <t>KSO:</t>
  </si>
  <si>
    <t>CC-CZ:</t>
  </si>
  <si>
    <t>Místo:</t>
  </si>
  <si>
    <t>Valašské Meziříčí</t>
  </si>
  <si>
    <t>Datum:</t>
  </si>
  <si>
    <t>6. 12. 2023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</si>
  <si>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</si>
  <si>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</si>
  <si>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</si>
  <si>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</si>
  <si>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</si>
  <si>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</si>
  <si>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</si>
  <si>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</si>
  <si>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</si>
  <si>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</si>
  <si>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</si>
  <si>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</si>
  <si>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</si>
  <si>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</si>
  <si>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</si>
  <si>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</si>
  <si>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</si>
  <si>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</si>
  <si>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</si>
  <si>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</si>
  <si>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</si>
  <si>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</si>
  <si>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</si>
  <si>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</si>
  <si>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</si>
  <si>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</si>
  <si>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</si>
  <si>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</si>
  <si>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</si>
  <si>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</si>
  <si>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</si>
  <si>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</si>
  <si>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</si>
  <si>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</si>
  <si>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</si>
  <si>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</si>
  <si>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</si>
  <si>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</si>
  <si>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</si>
  <si>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</si>
  <si>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</si>
  <si>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</si>
  <si>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</si>
  <si>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</si>
  <si>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</si>
  <si>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</si>
  <si>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</si>
  <si>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</si>
  <si>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</si>
  <si>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</si>
  <si>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</si>
  <si>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</si>
  <si>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</si>
  <si>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</si>
  <si>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</si>
  <si>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</si>
  <si>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</si>
  <si>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</si>
  <si>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</si>
  <si>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p1</t>
  </si>
  <si>
    <t>12</t>
  </si>
  <si>
    <t>2</t>
  </si>
  <si>
    <t>p2</t>
  </si>
  <si>
    <t>2,4</t>
  </si>
  <si>
    <t>KRYCÍ LIST SOUPISU PRACÍ</t>
  </si>
  <si>
    <t>r1</t>
  </si>
  <si>
    <t>30</t>
  </si>
  <si>
    <t>r</t>
  </si>
  <si>
    <t>37,725</t>
  </si>
  <si>
    <t>z</t>
  </si>
  <si>
    <t>15,6</t>
  </si>
  <si>
    <t>sut1</t>
  </si>
  <si>
    <t>77,312</t>
  </si>
  <si>
    <t>sut2</t>
  </si>
  <si>
    <t>6,378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</si>
  <si>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</si>
  <si>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</si>
  <si>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</si>
  <si>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</si>
  <si>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</si>
  <si>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</si>
  <si>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</si>
  <si>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</si>
  <si>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</si>
  <si>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</si>
  <si>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</si>
  <si>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</si>
  <si>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</si>
  <si>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</si>
  <si>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</si>
  <si>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</si>
  <si>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</si>
  <si>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</si>
  <si>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</si>
  <si>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</si>
  <si>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</si>
  <si>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</si>
  <si>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</si>
  <si>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</si>
  <si>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</si>
  <si>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</si>
  <si>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</si>
  <si>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</si>
  <si>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</si>
  <si>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</si>
  <si>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</si>
  <si>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</si>
  <si>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</si>
  <si>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</si>
  <si>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</si>
  <si>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</si>
  <si>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</si>
  <si>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</si>
  <si>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</si>
  <si>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</si>
  <si>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</si>
  <si>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</si>
  <si>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02</t>
  </si>
  <si>
    <t>4</t>
  </si>
  <si>
    <t>328282417</t>
  </si>
  <si>
    <t>VV</t>
  </si>
  <si>
    <t>10% ručně</t>
  </si>
  <si>
    <t>265*0,1</t>
  </si>
  <si>
    <t>113106144</t>
  </si>
  <si>
    <t>Rozebrání dlažeb ze zámkových dlaždic komunikací pro pěší strojně pl přes 50 m2</t>
  </si>
  <si>
    <t>-1083257774</t>
  </si>
  <si>
    <t>140+125-26,5</t>
  </si>
  <si>
    <t>3</t>
  </si>
  <si>
    <t>113107142</t>
  </si>
  <si>
    <t>Odstranění podkladu živičného tl přes 50 do 100 mm ručně</t>
  </si>
  <si>
    <t>-327695937</t>
  </si>
  <si>
    <t>113107222</t>
  </si>
  <si>
    <t>Odstranění podkladu z kameniva drceného tl přes 100 do 200 mm strojně pl přes 200 m2</t>
  </si>
  <si>
    <t>-1637583082</t>
  </si>
  <si>
    <t>5</t>
  </si>
  <si>
    <t>119003211</t>
  </si>
  <si>
    <t>Mobilní plotová zábrana s reflexním pásem výšky do 1,5 m pro zabezpečení výkopu zřízení</t>
  </si>
  <si>
    <t>m</t>
  </si>
  <si>
    <t>-153761612</t>
  </si>
  <si>
    <t>6</t>
  </si>
  <si>
    <t>119003212</t>
  </si>
  <si>
    <t>Mobilní plotová zábrana s reflexním pásem výšky do 1,5 m pro zabezpečení výkopu odstranění</t>
  </si>
  <si>
    <t>1907802541</t>
  </si>
  <si>
    <t>7</t>
  </si>
  <si>
    <t>132212131</t>
  </si>
  <si>
    <t>Hloubení nezapažených rýh šířky do 800 mm v soudržných horninách třídy těžitelnosti I skupiny 3 ručně</t>
  </si>
  <si>
    <t>m3</t>
  </si>
  <si>
    <t>-1411677737</t>
  </si>
  <si>
    <t>výkop pro odvod.potrubí</t>
  </si>
  <si>
    <t>0,6*1,0*50,0</t>
  </si>
  <si>
    <t>dokopání pro liniov.žlab</t>
  </si>
  <si>
    <t>0,3*0,25*7,0</t>
  </si>
  <si>
    <t>beton.korýtko</t>
  </si>
  <si>
    <t>0,6*0,3*40,0</t>
  </si>
  <si>
    <t>Součet</t>
  </si>
  <si>
    <t>8</t>
  </si>
  <si>
    <t>162751117</t>
  </si>
  <si>
    <t>Vodorovné přemístění přes 9 000 do 10000 m výkopku/sypaniny z horniny třídy těžitelnosti I skupiny 1 až 3</t>
  </si>
  <si>
    <t>19403486</t>
  </si>
  <si>
    <t>9</t>
  </si>
  <si>
    <t>162751119</t>
  </si>
  <si>
    <t>Příplatek k vodorovnému přemístění výkopku/sypaniny z horniny třídy těžitelnosti I skupiny 1 až 3 ZKD 1000 m přes 10000 m</t>
  </si>
  <si>
    <t>-459664457</t>
  </si>
  <si>
    <t>r*10</t>
  </si>
  <si>
    <t>10</t>
  </si>
  <si>
    <t>171201231</t>
  </si>
  <si>
    <t>Poplatek za uložení zeminy a kamení na recyklační skládce (skládkovné) kód odpadu 17 05 04</t>
  </si>
  <si>
    <t>t</t>
  </si>
  <si>
    <t>1873810683</t>
  </si>
  <si>
    <t>r*2,0</t>
  </si>
  <si>
    <t>11</t>
  </si>
  <si>
    <t>171251201</t>
  </si>
  <si>
    <t>Uložení sypaniny na skládky nebo meziskládky</t>
  </si>
  <si>
    <t>428198586</t>
  </si>
  <si>
    <t>174111101</t>
  </si>
  <si>
    <t>Zásyp jam, šachet rýh nebo kolem objektů sypaninou se zhutněním ručně</t>
  </si>
  <si>
    <t>-2099150551</t>
  </si>
  <si>
    <t>-p1-p2</t>
  </si>
  <si>
    <t>13</t>
  </si>
  <si>
    <t>M</t>
  </si>
  <si>
    <t>58331200</t>
  </si>
  <si>
    <t>štěrkopísek netříděný</t>
  </si>
  <si>
    <t>717723985</t>
  </si>
  <si>
    <t>z*2,0</t>
  </si>
  <si>
    <t>14</t>
  </si>
  <si>
    <t>175111101</t>
  </si>
  <si>
    <t>Obsypání potrubí ručně sypaninou bez prohození, uloženou do 3 m</t>
  </si>
  <si>
    <t>-1412242375</t>
  </si>
  <si>
    <t>odvod.potrubí</t>
  </si>
  <si>
    <t>0,6*0,4*50,0</t>
  </si>
  <si>
    <t>58337331</t>
  </si>
  <si>
    <t>štěrkopísek frakce 0/22</t>
  </si>
  <si>
    <t>2018836568</t>
  </si>
  <si>
    <t>12*2 'Přepočtené koeficientem množství</t>
  </si>
  <si>
    <t>Svislé a kompletní konstrukce</t>
  </si>
  <si>
    <t>16</t>
  </si>
  <si>
    <t>311113144</t>
  </si>
  <si>
    <t>Nosná zeď tl přes 250 do 300 mm z hladkých tvárnic ztraceného bednění včetně výplně z betonu tř. C 20/25</t>
  </si>
  <si>
    <t>-982595179</t>
  </si>
  <si>
    <t>schod.zídka</t>
  </si>
  <si>
    <t>5,0*1,5</t>
  </si>
  <si>
    <t>17</t>
  </si>
  <si>
    <t>311361821</t>
  </si>
  <si>
    <t>Výztuž nosných zdí betonářskou ocelí 10 505</t>
  </si>
  <si>
    <t>1668183151</t>
  </si>
  <si>
    <t>7,500*0,3*60*0,001</t>
  </si>
  <si>
    <t>18</t>
  </si>
  <si>
    <t>348272515.1</t>
  </si>
  <si>
    <t xml:space="preserve"> stříška pro zeď tl 300 mm z tvarovek hladkých přírodních</t>
  </si>
  <si>
    <t>-684010371</t>
  </si>
  <si>
    <t>19</t>
  </si>
  <si>
    <t>359901211</t>
  </si>
  <si>
    <t>Monitoring stoky jakékoli výšky na nové kanalizaci</t>
  </si>
  <si>
    <t>-1552540119</t>
  </si>
  <si>
    <t>Vodorovné konstrukce</t>
  </si>
  <si>
    <t>20</t>
  </si>
  <si>
    <t>451572111</t>
  </si>
  <si>
    <t>Lože pod potrubí otevřený výkop z kameniva drobného těženého</t>
  </si>
  <si>
    <t>435859651</t>
  </si>
  <si>
    <t>00,6*0,1*40,0</t>
  </si>
  <si>
    <t>Komunikace pozemní</t>
  </si>
  <si>
    <t>564831011</t>
  </si>
  <si>
    <t>Podklad ze štěrkodrtě ŠD plochy do 100 m2 tl 100 mm</t>
  </si>
  <si>
    <t>-38787762</t>
  </si>
  <si>
    <t>pod obrubník</t>
  </si>
  <si>
    <t>7,000*0,3</t>
  </si>
  <si>
    <t>22</t>
  </si>
  <si>
    <t>573231111</t>
  </si>
  <si>
    <t>Postřik živičný spojovací ze silniční emulze v množství 0,70 kg/m2</t>
  </si>
  <si>
    <t>-423965765</t>
  </si>
  <si>
    <t>23</t>
  </si>
  <si>
    <t>577144111</t>
  </si>
  <si>
    <t>Asfaltový beton vrstva obrusná ACO 11 (ABS) tř. I tl 50 mm š do 3 m z nemodifikovaného asfaltu</t>
  </si>
  <si>
    <t>-1036048668</t>
  </si>
  <si>
    <t>2,1*2</t>
  </si>
  <si>
    <t>24</t>
  </si>
  <si>
    <t>596211112</t>
  </si>
  <si>
    <t>Kladení zámkové dlažby komunikací pro pěší ručně tl 60 mm skupiny A pl přes 100 do 300 m2</t>
  </si>
  <si>
    <t>-525388884</t>
  </si>
  <si>
    <t>25</t>
  </si>
  <si>
    <t>59245018</t>
  </si>
  <si>
    <t>dlažba tvar obdélník betonová 200x100x60mm přírodní</t>
  </si>
  <si>
    <t>-281235358</t>
  </si>
  <si>
    <t>140*1,02 'Přepočtené koeficientem množství</t>
  </si>
  <si>
    <t>26</t>
  </si>
  <si>
    <t>596211212</t>
  </si>
  <si>
    <t>Kladení zámkové dlažby komunikací pro pěší ručně tl 80 mm skupiny A pl přes 100 do 300 m2</t>
  </si>
  <si>
    <t>285917620</t>
  </si>
  <si>
    <t>123+2,6</t>
  </si>
  <si>
    <t>27</t>
  </si>
  <si>
    <t>59245020</t>
  </si>
  <si>
    <t>dlažba tvar obdélník betonová 200x100x80mm přírodní</t>
  </si>
  <si>
    <t>-1680653016</t>
  </si>
  <si>
    <t>123*1,02 'Přepočtené koeficientem množství</t>
  </si>
  <si>
    <t>28</t>
  </si>
  <si>
    <t>59245226</t>
  </si>
  <si>
    <t>dlažba tvar obdélník betonová pro nevidomé 200x100x80mm barevná</t>
  </si>
  <si>
    <t>-1449763513</t>
  </si>
  <si>
    <t>2,6*1,02 'Přepočtené koeficientem množství</t>
  </si>
  <si>
    <t>29</t>
  </si>
  <si>
    <t>599141111</t>
  </si>
  <si>
    <t>Vyplnění spár mezi silničními dílci živičnou zálivkou</t>
  </si>
  <si>
    <t>1181212697</t>
  </si>
  <si>
    <t>Úpravy povrchů, podlahy a osazování výplní</t>
  </si>
  <si>
    <t>622151001</t>
  </si>
  <si>
    <t>Penetrační akrylátový nátěr vnějších pastovitých tenkovrstvých omítek stěn</t>
  </si>
  <si>
    <t>-62832120</t>
  </si>
  <si>
    <t>31</t>
  </si>
  <si>
    <t>622511122</t>
  </si>
  <si>
    <t>Tenkovrstvá akrylátová mozaiková hrubozrnná omítka vnějších stěn</t>
  </si>
  <si>
    <t>-1719699831</t>
  </si>
  <si>
    <t>Trubní vedení</t>
  </si>
  <si>
    <t>32</t>
  </si>
  <si>
    <t>837R001</t>
  </si>
  <si>
    <t>Napojení potrubí na stáv.kanalizaci</t>
  </si>
  <si>
    <t>kus</t>
  </si>
  <si>
    <t>1695147196</t>
  </si>
  <si>
    <t>33</t>
  </si>
  <si>
    <t>871265221</t>
  </si>
  <si>
    <t>Kanalizační potrubí z tvrdého PVC jednovrstvé tuhost třídy SN8 DN 110</t>
  </si>
  <si>
    <t>115551359</t>
  </si>
  <si>
    <t>34</t>
  </si>
  <si>
    <t>892271111</t>
  </si>
  <si>
    <t>Tlaková zkouška vodou potrubí DN 100 nebo 125</t>
  </si>
  <si>
    <t>31194693</t>
  </si>
  <si>
    <t>Ostatní konstrukce a práce, bourání</t>
  </si>
  <si>
    <t>35</t>
  </si>
  <si>
    <t>916231213</t>
  </si>
  <si>
    <t>Osazení chodníkového obrubníku betonového stojatého s boční opěrou do lože z betonu prostého</t>
  </si>
  <si>
    <t>1638970670</t>
  </si>
  <si>
    <t>36</t>
  </si>
  <si>
    <t>59217017</t>
  </si>
  <si>
    <t>obrubník betonový chodníkový 1000x100x250mm</t>
  </si>
  <si>
    <t>262835809</t>
  </si>
  <si>
    <t>7*1,02 'Přepočtené koeficientem množství</t>
  </si>
  <si>
    <t>37</t>
  </si>
  <si>
    <t>916991121</t>
  </si>
  <si>
    <t>Lože pod obrubníky, krajníky nebo obruby z dlažebních kostek z betonu prostého</t>
  </si>
  <si>
    <t>-1405573313</t>
  </si>
  <si>
    <t>7,000*0,3*0,1</t>
  </si>
  <si>
    <t>38</t>
  </si>
  <si>
    <t>919735112</t>
  </si>
  <si>
    <t>Řezání stávajícího živičného krytu hl přes 50 do 100 mm</t>
  </si>
  <si>
    <t>1136085866</t>
  </si>
  <si>
    <t>39</t>
  </si>
  <si>
    <t>935112111</t>
  </si>
  <si>
    <t>Osazení příkopového žlabu do betonu tl 100 mm z betonových tvárnic š 500 mm</t>
  </si>
  <si>
    <t>1961874028</t>
  </si>
  <si>
    <t>40</t>
  </si>
  <si>
    <t>59227054</t>
  </si>
  <si>
    <t>žlabovka příkopová betonová 500x500x130mm</t>
  </si>
  <si>
    <t>708637576</t>
  </si>
  <si>
    <t>41</t>
  </si>
  <si>
    <t>935932418</t>
  </si>
  <si>
    <t>Odvodňovací plastový žlab pro zatížení D400 vnitřní š 150 mm s roštem můstkovým z litiny</t>
  </si>
  <si>
    <t>1015231334</t>
  </si>
  <si>
    <t>42</t>
  </si>
  <si>
    <t>935932614</t>
  </si>
  <si>
    <t>Vpusť s kalovým košem pro plastový žlab vnitřní š 150 mm</t>
  </si>
  <si>
    <t>510203916</t>
  </si>
  <si>
    <t>43</t>
  </si>
  <si>
    <t>962052210</t>
  </si>
  <si>
    <t>Bourání zdiva nadzákladového ze ŽB do 1 m3</t>
  </si>
  <si>
    <t>1074430227</t>
  </si>
  <si>
    <t>bourání schod.zídky</t>
  </si>
  <si>
    <t>5,0*0,3*1,1</t>
  </si>
  <si>
    <t>44</t>
  </si>
  <si>
    <t>985112133</t>
  </si>
  <si>
    <t>Odsekání degradovaného betonu rubu kleneb a podlah tl přes 30 do 50 mm</t>
  </si>
  <si>
    <t>1618886670</t>
  </si>
  <si>
    <t>schodiště</t>
  </si>
  <si>
    <t>7,0*0,3*5</t>
  </si>
  <si>
    <t>45</t>
  </si>
  <si>
    <t>985112193</t>
  </si>
  <si>
    <t>Příplatek k odsekání degradovaného betonu za plochu do 10 m2 jednotlivě</t>
  </si>
  <si>
    <t>991237330</t>
  </si>
  <si>
    <t>46</t>
  </si>
  <si>
    <t>985112111</t>
  </si>
  <si>
    <t>Odsekání degradovaného betonu stěn tl do 10 mm</t>
  </si>
  <si>
    <t>557595003</t>
  </si>
  <si>
    <t>podstupnice</t>
  </si>
  <si>
    <t>7,0*0,15*5</t>
  </si>
  <si>
    <t>47</t>
  </si>
  <si>
    <t>2006957356</t>
  </si>
  <si>
    <t>48</t>
  </si>
  <si>
    <t>985121221</t>
  </si>
  <si>
    <t>Tryskání degradovaného betonu líce kleneb vodou pod tlakem do 300 barů</t>
  </si>
  <si>
    <t>1815865832</t>
  </si>
  <si>
    <t>7,0*(0,3+0,15)*5</t>
  </si>
  <si>
    <t>49</t>
  </si>
  <si>
    <t>985121912</t>
  </si>
  <si>
    <t>Příplatek k tryskání degradovaného betonu za plochu do 10 m2 jednotlivě</t>
  </si>
  <si>
    <t>-819790076</t>
  </si>
  <si>
    <t>50</t>
  </si>
  <si>
    <t>985311313</t>
  </si>
  <si>
    <t>Reprofilace rubu kleneb a podlah cementovou sanační maltou tl přes 20 do 30 mm</t>
  </si>
  <si>
    <t>545230795</t>
  </si>
  <si>
    <t>51</t>
  </si>
  <si>
    <t>985311912</t>
  </si>
  <si>
    <t>Příplatek při reprofilaci sanační maltou za plochu do 10 m2 jednotlivě</t>
  </si>
  <si>
    <t>-1398376860</t>
  </si>
  <si>
    <t>52</t>
  </si>
  <si>
    <t>985311913</t>
  </si>
  <si>
    <t>Příplatek při reprofilaci sanační maltou za větší členitost povrchu (sloupy, výklenky)</t>
  </si>
  <si>
    <t>673841904</t>
  </si>
  <si>
    <t>53</t>
  </si>
  <si>
    <t>985312131</t>
  </si>
  <si>
    <t>Stěrka k vyrovnání betonových ploch rubu kleneb a podlah tl do 2 mm</t>
  </si>
  <si>
    <t>-583004750</t>
  </si>
  <si>
    <t>54</t>
  </si>
  <si>
    <t>985312192</t>
  </si>
  <si>
    <t>Příplatek ke stěrce pro vyrovnání betonových ploch za plochu do 10 m2 jednotlivě</t>
  </si>
  <si>
    <t>-318285577</t>
  </si>
  <si>
    <t>55</t>
  </si>
  <si>
    <t>985323211</t>
  </si>
  <si>
    <t>Spojovací můstek reprofilovaného betonu na epoxidové bázi tl 1 mm</t>
  </si>
  <si>
    <t>-1228062808</t>
  </si>
  <si>
    <t>56</t>
  </si>
  <si>
    <t>985323912</t>
  </si>
  <si>
    <t>Příplatek k cenám spojovacího můstku za plochu do 10 m2 jednotlivě</t>
  </si>
  <si>
    <t>-1365993699</t>
  </si>
  <si>
    <t>997</t>
  </si>
  <si>
    <t>Přesun sutě</t>
  </si>
  <si>
    <t>57</t>
  </si>
  <si>
    <t>997221121.1</t>
  </si>
  <si>
    <t>Naskládání staré dlažby na palety</t>
  </si>
  <si>
    <t>1098255611</t>
  </si>
  <si>
    <t>58</t>
  </si>
  <si>
    <t>997221551</t>
  </si>
  <si>
    <t>Vodorovná doprava suti ze sypkých materiálů do 1 km</t>
  </si>
  <si>
    <t>-1960156566</t>
  </si>
  <si>
    <t>59</t>
  </si>
  <si>
    <t>997221559</t>
  </si>
  <si>
    <t>Příplatek ZKD 1 km u vodorovné dopravy suti ze sypkých materiálů</t>
  </si>
  <si>
    <t>-1199807150</t>
  </si>
  <si>
    <t>sut1*19</t>
  </si>
  <si>
    <t>60</t>
  </si>
  <si>
    <t>997221561</t>
  </si>
  <si>
    <t>Vodorovná doprava suti z kusových materiálů do 1 km</t>
  </si>
  <si>
    <t>1846739703</t>
  </si>
  <si>
    <t>152,59-sut1-68,9</t>
  </si>
  <si>
    <t>61</t>
  </si>
  <si>
    <t>997221569</t>
  </si>
  <si>
    <t>Příplatek ZKD 1 km u vodorovné dopravy suti z kusových materiálů</t>
  </si>
  <si>
    <t>-2106830231</t>
  </si>
  <si>
    <t>sut2*19</t>
  </si>
  <si>
    <t>62</t>
  </si>
  <si>
    <t>997221611</t>
  </si>
  <si>
    <t>Nakládání suti na dopravní prostředky pro vodorovnou dopravu</t>
  </si>
  <si>
    <t>-1576858322</t>
  </si>
  <si>
    <t>63</t>
  </si>
  <si>
    <t>997221625</t>
  </si>
  <si>
    <t>Poplatek za uložení na skládce (skládkovné) stavebního odpadu železobetonového kód odpadu 17 01 01</t>
  </si>
  <si>
    <t>-303690065</t>
  </si>
  <si>
    <t>64</t>
  </si>
  <si>
    <t>997221645</t>
  </si>
  <si>
    <t>Poplatek za uložení na skládce (skládkovné) odpadu asfaltového bez dehtu kód odpadu 17 03 02</t>
  </si>
  <si>
    <t>-1306428114</t>
  </si>
  <si>
    <t>65</t>
  </si>
  <si>
    <t>997221873</t>
  </si>
  <si>
    <t>Poplatek za uložení na recyklační skládce (skládkovné) stavebního odpadu zeminy a kamení zatříděného do Katalogu odpadů pod kódem 17 05 04</t>
  </si>
  <si>
    <t>-87881621</t>
  </si>
  <si>
    <t>sut1-0,462</t>
  </si>
  <si>
    <t>998</t>
  </si>
  <si>
    <t>Přesun hmot</t>
  </si>
  <si>
    <t>66</t>
  </si>
  <si>
    <t>998223011</t>
  </si>
  <si>
    <t>Přesun hmot pro pozemní komunikace s krytem dlážděným</t>
  </si>
  <si>
    <t>-324363777</t>
  </si>
  <si>
    <t>PSV</t>
  </si>
  <si>
    <t>Práce a dodávky PSV</t>
  </si>
  <si>
    <t>767</t>
  </si>
  <si>
    <t>Konstrukce zámečnické</t>
  </si>
  <si>
    <t>67</t>
  </si>
  <si>
    <t>767161823</t>
  </si>
  <si>
    <t>Demontáž zábradlí schodišťového nerozebíratelného hmotnosti 1 m zábradlí do 20 kg do suti</t>
  </si>
  <si>
    <t>-615939225</t>
  </si>
  <si>
    <t>68</t>
  </si>
  <si>
    <t>767220410.1</t>
  </si>
  <si>
    <t>Montáž+dodávka  zábradlí schodišťového vč.kotvení,povrch.úpravy a všech doplňků</t>
  </si>
  <si>
    <t>-171280605</t>
  </si>
  <si>
    <t>2,0*2</t>
  </si>
  <si>
    <t>69</t>
  </si>
  <si>
    <t>767995R01</t>
  </si>
  <si>
    <t>Montáž+dodávka nájezdy pro kočárky slzičkový plech vč.kotvení a všech doplňků</t>
  </si>
  <si>
    <t>-535552408</t>
  </si>
  <si>
    <t>70</t>
  </si>
  <si>
    <t>767996801</t>
  </si>
  <si>
    <t>Demontáž atypických zámečnických konstrukcí rozebráním hm jednotlivých dílů do 50 kg</t>
  </si>
  <si>
    <t>kg</t>
  </si>
  <si>
    <t>119741195</t>
  </si>
  <si>
    <t>odstranění nájezdů pro kočárky</t>
  </si>
  <si>
    <t>0,3*2,2*2*45</t>
  </si>
  <si>
    <t>71</t>
  </si>
  <si>
    <t>998767201</t>
  </si>
  <si>
    <t>Přesun hmot procentní pro zámečnické konstrukce v objektech v do 6 m</t>
  </si>
  <si>
    <t>%</t>
  </si>
  <si>
    <t>-1918008613</t>
  </si>
  <si>
    <t>771</t>
  </si>
  <si>
    <t>Podlahy z dlaždic</t>
  </si>
  <si>
    <t>72</t>
  </si>
  <si>
    <t>771273113.1</t>
  </si>
  <si>
    <t>Montáž obkladů stupnic z dlaždic betonových lepených</t>
  </si>
  <si>
    <t>41459219</t>
  </si>
  <si>
    <t>7,0*5</t>
  </si>
  <si>
    <t>73</t>
  </si>
  <si>
    <t>59248005</t>
  </si>
  <si>
    <t>dlažba plošná betonová chodníková 300x300x50mm přírodní</t>
  </si>
  <si>
    <t>1290590549</t>
  </si>
  <si>
    <t>7,0*0,3*5*1,15</t>
  </si>
  <si>
    <t>12,075*1,03 'Přepočtené koeficientem množství</t>
  </si>
  <si>
    <t>74</t>
  </si>
  <si>
    <t>998771201</t>
  </si>
  <si>
    <t>Přesun hmot procentní pro podlahy z dlaždic v objektech v do 6 m</t>
  </si>
  <si>
    <t>1278721686</t>
  </si>
  <si>
    <t>VRN</t>
  </si>
  <si>
    <t>Vedlejší rozpočtové náklady</t>
  </si>
  <si>
    <t>VRN3</t>
  </si>
  <si>
    <t>Zařízení staveniště</t>
  </si>
  <si>
    <t>75</t>
  </si>
  <si>
    <t>030001000</t>
  </si>
  <si>
    <t>kpl</t>
  </si>
  <si>
    <t>1024</t>
  </si>
  <si>
    <t>-264232160</t>
  </si>
  <si>
    <t>VRN7</t>
  </si>
  <si>
    <t>Provozní vlivy</t>
  </si>
  <si>
    <t>76</t>
  </si>
  <si>
    <t>072002000</t>
  </si>
  <si>
    <t>Silniční provoz-dočasné dopravní značení</t>
  </si>
  <si>
    <t>500842294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</si>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</sst>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T9" sqref="T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4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7"/>
      <c r="BS13" s="16" t="s">
        <v>6</v>
      </c>
    </row>
    <row r="14" spans="1:74" ht="12.75">
      <c r="B14" s="19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27</v>
      </c>
      <c r="AN14" s="28" t="s">
        <v>29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7"/>
      <c r="BS16" s="16" t="s">
        <v>3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7"/>
      <c r="BS17" s="16" t="s">
        <v>32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7"/>
      <c r="BS20" s="16" t="s">
        <v>32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35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37</v>
      </c>
      <c r="M28" s="197"/>
      <c r="N28" s="197"/>
      <c r="O28" s="197"/>
      <c r="P28" s="197"/>
      <c r="W28" s="197" t="s">
        <v>38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39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40</v>
      </c>
      <c r="F29" s="26" t="s">
        <v>41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42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43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44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45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1" t="s">
        <v>48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>
        <f>K5</f>
        <v>0</v>
      </c>
      <c r="AR84" s="47"/>
    </row>
    <row r="85" spans="1:90" s="4" customFormat="1" ht="36.950000000000003" customHeight="1">
      <c r="B85" s="48"/>
      <c r="C85" s="49" t="s">
        <v>16</v>
      </c>
      <c r="L85" s="205" t="str">
        <f>K6</f>
        <v>Chodník Mírová (před Jednotou)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Valašské Meziříčí</v>
      </c>
      <c r="AI87" s="26" t="s">
        <v>22</v>
      </c>
      <c r="AM87" s="207" t="str">
        <f>IF(AN8= "","",AN8)</f>
        <v>6. 12. 2023</v>
      </c>
      <c r="AN87" s="207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>Město Valašské Meziříčí</v>
      </c>
      <c r="AI89" s="26" t="s">
        <v>30</v>
      </c>
      <c r="AM89" s="208" t="str">
        <f>IF(E17="","",E17)</f>
        <v xml:space="preserve"> </v>
      </c>
      <c r="AN89" s="209"/>
      <c r="AO89" s="209"/>
      <c r="AP89" s="209"/>
      <c r="AR89" s="31"/>
      <c r="AS89" s="210" t="s">
        <v>56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8" t="str">
        <f>IF(E20="","",E20)</f>
        <v>Fajfrová Irena</v>
      </c>
      <c r="AN90" s="209"/>
      <c r="AO90" s="209"/>
      <c r="AP90" s="209"/>
      <c r="AR90" s="31"/>
      <c r="AS90" s="212"/>
      <c r="AT90" s="213"/>
      <c r="BD90" s="55"/>
    </row>
    <row r="91" spans="1:90" s="1" customFormat="1" ht="10.9" customHeight="1">
      <c r="B91" s="31"/>
      <c r="AR91" s="31"/>
      <c r="AS91" s="212"/>
      <c r="AT91" s="213"/>
      <c r="BD91" s="55"/>
    </row>
    <row r="92" spans="1:90" s="1" customFormat="1" ht="29.25" customHeight="1">
      <c r="B92" s="31"/>
      <c r="C92" s="214" t="s">
        <v>57</v>
      </c>
      <c r="D92" s="215"/>
      <c r="E92" s="215"/>
      <c r="F92" s="215"/>
      <c r="G92" s="215"/>
      <c r="H92" s="56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0" s="6" customFormat="1" ht="24.75" customHeight="1">
      <c r="A95" s="72" t="s">
        <v>79</v>
      </c>
      <c r="B95" s="73"/>
      <c r="C95" s="74"/>
      <c r="D95" s="221" t="s">
        <v>14</v>
      </c>
      <c r="E95" s="221"/>
      <c r="F95" s="221"/>
      <c r="G95" s="221"/>
      <c r="H95" s="221"/>
      <c r="I95" s="75"/>
      <c r="J95" s="221" t="s">
        <v>17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'Mesto1148 - Chodník Mírov...'!J28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6" t="s">
        <v>80</v>
      </c>
      <c r="AR95" s="73"/>
      <c r="AS95" s="77">
        <v>0</v>
      </c>
      <c r="AT95" s="78">
        <f>ROUND(SUM(AV95:AW95),2)</f>
        <v>0</v>
      </c>
      <c r="AU95" s="79">
        <f>'Mesto1148 - Chodník Mírov...'!P128</f>
        <v>0</v>
      </c>
      <c r="AV95" s="78">
        <f>'Mesto1148 - Chodník Mírov...'!J31</f>
        <v>0</v>
      </c>
      <c r="AW95" s="78">
        <f>'Mesto1148 - Chodník Mírov...'!J32</f>
        <v>0</v>
      </c>
      <c r="AX95" s="78">
        <f>'Mesto1148 - Chodník Mírov...'!J33</f>
        <v>0</v>
      </c>
      <c r="AY95" s="78">
        <f>'Mesto1148 - Chodník Mírov...'!J34</f>
        <v>0</v>
      </c>
      <c r="AZ95" s="78">
        <f>'Mesto1148 - Chodník Mírov...'!F31</f>
        <v>0</v>
      </c>
      <c r="BA95" s="78">
        <f>'Mesto1148 - Chodník Mírov...'!F32</f>
        <v>0</v>
      </c>
      <c r="BB95" s="78">
        <f>'Mesto1148 - Chodník Mírov...'!F33</f>
        <v>0</v>
      </c>
      <c r="BC95" s="78">
        <f>'Mesto1148 - Chodník Mírov...'!F34</f>
        <v>0</v>
      </c>
      <c r="BD95" s="80">
        <f>'Mesto1148 - Chodník Mírov...'!F35</f>
        <v>0</v>
      </c>
      <c r="BT95" s="81" t="s">
        <v>81</v>
      </c>
      <c r="BU95" s="81" t="s">
        <v>82</v>
      </c>
      <c r="BV95" s="81" t="s">
        <v>77</v>
      </c>
      <c r="BW95" s="81" t="s">
        <v>4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148 - Chodník Mír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4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4</v>
      </c>
      <c r="AZ2" s="82" t="s">
        <v>83</v>
      </c>
      <c r="BA2" s="82" t="s">
        <v>1</v>
      </c>
      <c r="BB2" s="82" t="s">
        <v>1</v>
      </c>
      <c r="BC2" s="82" t="s">
        <v>84</v>
      </c>
      <c r="BD2" s="82" t="s">
        <v>85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2" t="s">
        <v>86</v>
      </c>
      <c r="BA3" s="82" t="s">
        <v>1</v>
      </c>
      <c r="BB3" s="82" t="s">
        <v>1</v>
      </c>
      <c r="BC3" s="82" t="s">
        <v>87</v>
      </c>
      <c r="BD3" s="82" t="s">
        <v>85</v>
      </c>
    </row>
    <row r="4" spans="2:56" ht="24.95" customHeight="1">
      <c r="B4" s="19"/>
      <c r="D4" s="20" t="s">
        <v>88</v>
      </c>
      <c r="L4" s="19"/>
      <c r="M4" s="83" t="s">
        <v>10</v>
      </c>
      <c r="AT4" s="16" t="s">
        <v>3</v>
      </c>
      <c r="AZ4" s="82" t="s">
        <v>89</v>
      </c>
      <c r="BA4" s="82" t="s">
        <v>1</v>
      </c>
      <c r="BB4" s="82" t="s">
        <v>1</v>
      </c>
      <c r="BC4" s="82" t="s">
        <v>90</v>
      </c>
      <c r="BD4" s="82" t="s">
        <v>85</v>
      </c>
    </row>
    <row r="5" spans="2:56" ht="6.95" customHeight="1">
      <c r="B5" s="19"/>
      <c r="L5" s="19"/>
      <c r="AZ5" s="82" t="s">
        <v>91</v>
      </c>
      <c r="BA5" s="82" t="s">
        <v>1</v>
      </c>
      <c r="BB5" s="82" t="s">
        <v>1</v>
      </c>
      <c r="BC5" s="82" t="s">
        <v>92</v>
      </c>
      <c r="BD5" s="82" t="s">
        <v>85</v>
      </c>
    </row>
    <row r="6" spans="2:56" s="1" customFormat="1" ht="12" customHeight="1">
      <c r="B6" s="31"/>
      <c r="D6" s="26" t="s">
        <v>16</v>
      </c>
      <c r="L6" s="31"/>
      <c r="AZ6" s="82" t="s">
        <v>93</v>
      </c>
      <c r="BA6" s="82" t="s">
        <v>1</v>
      </c>
      <c r="BB6" s="82" t="s">
        <v>1</v>
      </c>
      <c r="BC6" s="82" t="s">
        <v>94</v>
      </c>
      <c r="BD6" s="82" t="s">
        <v>85</v>
      </c>
    </row>
    <row r="7" spans="2:56" s="1" customFormat="1" ht="16.5" customHeight="1">
      <c r="B7" s="31"/>
      <c r="E7" s="205" t="s">
        <v>17</v>
      </c>
      <c r="F7" s="225"/>
      <c r="G7" s="225"/>
      <c r="H7" s="225"/>
      <c r="L7" s="31"/>
      <c r="AZ7" s="82" t="s">
        <v>95</v>
      </c>
      <c r="BA7" s="82" t="s">
        <v>1</v>
      </c>
      <c r="BB7" s="82" t="s">
        <v>1</v>
      </c>
      <c r="BC7" s="82" t="s">
        <v>96</v>
      </c>
      <c r="BD7" s="82" t="s">
        <v>85</v>
      </c>
    </row>
    <row r="8" spans="2:56" s="1" customFormat="1" ht="11.25">
      <c r="B8" s="31"/>
      <c r="L8" s="31"/>
      <c r="AZ8" s="82" t="s">
        <v>97</v>
      </c>
      <c r="BA8" s="82" t="s">
        <v>1</v>
      </c>
      <c r="BB8" s="82" t="s">
        <v>1</v>
      </c>
      <c r="BC8" s="82" t="s">
        <v>98</v>
      </c>
      <c r="BD8" s="82" t="s">
        <v>85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6. 12. 2023</v>
      </c>
      <c r="L10" s="31"/>
    </row>
    <row r="11" spans="2:56" s="1" customFormat="1" ht="10.9" customHeight="1">
      <c r="B11" s="31"/>
      <c r="L11" s="31"/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89"/>
      <c r="G16" s="189"/>
      <c r="H16" s="189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27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4" t="s">
        <v>1</v>
      </c>
      <c r="F25" s="194"/>
      <c r="G25" s="194"/>
      <c r="H25" s="194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ROUND(J128,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ROUND((SUM(BE128:BE276)),  2)</f>
        <v>0</v>
      </c>
      <c r="I31" s="87">
        <v>0.21</v>
      </c>
      <c r="J31" s="86">
        <f>ROUND(((SUM(BE128:BE276))*I31),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ROUND((SUM(BF128:BF276)),  2)</f>
        <v>0</v>
      </c>
      <c r="I32" s="87">
        <v>0.15</v>
      </c>
      <c r="J32" s="86">
        <f>ROUND(((SUM(BF128:BF276))*I32),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ROUND((SUM(BG128:BG276)),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ROUND((SUM(BH128:BH276)),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ROUND((SUM(BI128:BI276)),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99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5" t="str">
        <f>E7</f>
        <v>Chodník Mírová (před Jednotou)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Valašské Meziříčí</v>
      </c>
      <c r="I87" s="26" t="s">
        <v>22</v>
      </c>
      <c r="J87" s="51" t="str">
        <f>IF(J10="","",J10)</f>
        <v>6. 12. 2023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>Město Valašské Meziříčí</v>
      </c>
      <c r="I89" s="26" t="s">
        <v>30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Fajfrová Irena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100</v>
      </c>
      <c r="D92" s="88"/>
      <c r="E92" s="88"/>
      <c r="F92" s="88"/>
      <c r="G92" s="88"/>
      <c r="H92" s="88"/>
      <c r="I92" s="88"/>
      <c r="J92" s="97" t="s">
        <v>101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102</v>
      </c>
      <c r="J94" s="65">
        <f>J128</f>
        <v>0</v>
      </c>
      <c r="L94" s="31"/>
      <c r="AU94" s="16" t="s">
        <v>103</v>
      </c>
    </row>
    <row r="95" spans="2:47" s="8" customFormat="1" ht="24.95" customHeight="1">
      <c r="B95" s="99"/>
      <c r="D95" s="100" t="s">
        <v>104</v>
      </c>
      <c r="E95" s="101"/>
      <c r="F95" s="101"/>
      <c r="G95" s="101"/>
      <c r="H95" s="101"/>
      <c r="I95" s="101"/>
      <c r="J95" s="102">
        <f>J129</f>
        <v>0</v>
      </c>
      <c r="L95" s="99"/>
    </row>
    <row r="96" spans="2:47" s="9" customFormat="1" ht="19.899999999999999" customHeight="1">
      <c r="B96" s="103"/>
      <c r="D96" s="104" t="s">
        <v>105</v>
      </c>
      <c r="E96" s="105"/>
      <c r="F96" s="105"/>
      <c r="G96" s="105"/>
      <c r="H96" s="105"/>
      <c r="I96" s="105"/>
      <c r="J96" s="106">
        <f>J130</f>
        <v>0</v>
      </c>
      <c r="L96" s="103"/>
    </row>
    <row r="97" spans="2:12" s="9" customFormat="1" ht="19.899999999999999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J167</f>
        <v>0</v>
      </c>
      <c r="L97" s="103"/>
    </row>
    <row r="98" spans="2:12" s="9" customFormat="1" ht="19.899999999999999" customHeight="1">
      <c r="B98" s="103"/>
      <c r="D98" s="104" t="s">
        <v>107</v>
      </c>
      <c r="E98" s="105"/>
      <c r="F98" s="105"/>
      <c r="G98" s="105"/>
      <c r="H98" s="105"/>
      <c r="I98" s="105"/>
      <c r="J98" s="106">
        <f>J175</f>
        <v>0</v>
      </c>
      <c r="L98" s="103"/>
    </row>
    <row r="99" spans="2:12" s="9" customFormat="1" ht="19.899999999999999" customHeight="1">
      <c r="B99" s="103"/>
      <c r="D99" s="104" t="s">
        <v>108</v>
      </c>
      <c r="E99" s="105"/>
      <c r="F99" s="105"/>
      <c r="G99" s="105"/>
      <c r="H99" s="105"/>
      <c r="I99" s="105"/>
      <c r="J99" s="106">
        <f>J178</f>
        <v>0</v>
      </c>
      <c r="L99" s="103"/>
    </row>
    <row r="100" spans="2:12" s="9" customFormat="1" ht="19.899999999999999" customHeight="1">
      <c r="B100" s="103"/>
      <c r="D100" s="104" t="s">
        <v>109</v>
      </c>
      <c r="E100" s="105"/>
      <c r="F100" s="105"/>
      <c r="G100" s="105"/>
      <c r="H100" s="105"/>
      <c r="I100" s="105"/>
      <c r="J100" s="106">
        <f>J195</f>
        <v>0</v>
      </c>
      <c r="L100" s="103"/>
    </row>
    <row r="101" spans="2:12" s="9" customFormat="1" ht="19.899999999999999" customHeight="1">
      <c r="B101" s="103"/>
      <c r="D101" s="104" t="s">
        <v>110</v>
      </c>
      <c r="E101" s="105"/>
      <c r="F101" s="105"/>
      <c r="G101" s="105"/>
      <c r="H101" s="105"/>
      <c r="I101" s="105"/>
      <c r="J101" s="106">
        <f>J198</f>
        <v>0</v>
      </c>
      <c r="L101" s="103"/>
    </row>
    <row r="102" spans="2:12" s="9" customFormat="1" ht="19.899999999999999" customHeight="1">
      <c r="B102" s="103"/>
      <c r="D102" s="104" t="s">
        <v>111</v>
      </c>
      <c r="E102" s="105"/>
      <c r="F102" s="105"/>
      <c r="G102" s="105"/>
      <c r="H102" s="105"/>
      <c r="I102" s="105"/>
      <c r="J102" s="106">
        <f>J202</f>
        <v>0</v>
      </c>
      <c r="L102" s="103"/>
    </row>
    <row r="103" spans="2:12" s="9" customFormat="1" ht="19.899999999999999" customHeight="1">
      <c r="B103" s="103"/>
      <c r="D103" s="104" t="s">
        <v>112</v>
      </c>
      <c r="E103" s="105"/>
      <c r="F103" s="105"/>
      <c r="G103" s="105"/>
      <c r="H103" s="105"/>
      <c r="I103" s="105"/>
      <c r="J103" s="106">
        <f>J236</f>
        <v>0</v>
      </c>
      <c r="L103" s="103"/>
    </row>
    <row r="104" spans="2:12" s="9" customFormat="1" ht="19.899999999999999" customHeight="1">
      <c r="B104" s="103"/>
      <c r="D104" s="104" t="s">
        <v>113</v>
      </c>
      <c r="E104" s="105"/>
      <c r="F104" s="105"/>
      <c r="G104" s="105"/>
      <c r="H104" s="105"/>
      <c r="I104" s="105"/>
      <c r="J104" s="106">
        <f>J252</f>
        <v>0</v>
      </c>
      <c r="L104" s="103"/>
    </row>
    <row r="105" spans="2:12" s="8" customFormat="1" ht="24.95" customHeight="1">
      <c r="B105" s="99"/>
      <c r="D105" s="100" t="s">
        <v>114</v>
      </c>
      <c r="E105" s="101"/>
      <c r="F105" s="101"/>
      <c r="G105" s="101"/>
      <c r="H105" s="101"/>
      <c r="I105" s="101"/>
      <c r="J105" s="102">
        <f>J254</f>
        <v>0</v>
      </c>
      <c r="L105" s="99"/>
    </row>
    <row r="106" spans="2:12" s="9" customFormat="1" ht="19.899999999999999" customHeight="1">
      <c r="B106" s="103"/>
      <c r="D106" s="104" t="s">
        <v>115</v>
      </c>
      <c r="E106" s="105"/>
      <c r="F106" s="105"/>
      <c r="G106" s="105"/>
      <c r="H106" s="105"/>
      <c r="I106" s="105"/>
      <c r="J106" s="106">
        <f>J255</f>
        <v>0</v>
      </c>
      <c r="L106" s="103"/>
    </row>
    <row r="107" spans="2:12" s="9" customFormat="1" ht="19.899999999999999" customHeight="1">
      <c r="B107" s="103"/>
      <c r="D107" s="104" t="s">
        <v>116</v>
      </c>
      <c r="E107" s="105"/>
      <c r="F107" s="105"/>
      <c r="G107" s="105"/>
      <c r="H107" s="105"/>
      <c r="I107" s="105"/>
      <c r="J107" s="106">
        <f>J265</f>
        <v>0</v>
      </c>
      <c r="L107" s="103"/>
    </row>
    <row r="108" spans="2:12" s="8" customFormat="1" ht="24.95" customHeight="1">
      <c r="B108" s="99"/>
      <c r="D108" s="100" t="s">
        <v>117</v>
      </c>
      <c r="E108" s="101"/>
      <c r="F108" s="101"/>
      <c r="G108" s="101"/>
      <c r="H108" s="101"/>
      <c r="I108" s="101"/>
      <c r="J108" s="102">
        <f>J272</f>
        <v>0</v>
      </c>
      <c r="L108" s="99"/>
    </row>
    <row r="109" spans="2:12" s="9" customFormat="1" ht="19.899999999999999" customHeight="1">
      <c r="B109" s="103"/>
      <c r="D109" s="104" t="s">
        <v>118</v>
      </c>
      <c r="E109" s="105"/>
      <c r="F109" s="105"/>
      <c r="G109" s="105"/>
      <c r="H109" s="105"/>
      <c r="I109" s="105"/>
      <c r="J109" s="106">
        <f>J273</f>
        <v>0</v>
      </c>
      <c r="L109" s="103"/>
    </row>
    <row r="110" spans="2:12" s="9" customFormat="1" ht="19.899999999999999" customHeight="1">
      <c r="B110" s="103"/>
      <c r="D110" s="104" t="s">
        <v>119</v>
      </c>
      <c r="E110" s="105"/>
      <c r="F110" s="105"/>
      <c r="G110" s="105"/>
      <c r="H110" s="105"/>
      <c r="I110" s="105"/>
      <c r="J110" s="106">
        <f>J275</f>
        <v>0</v>
      </c>
      <c r="L110" s="103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63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63" s="1" customFormat="1" ht="24.95" customHeight="1">
      <c r="B117" s="31"/>
      <c r="C117" s="20" t="s">
        <v>120</v>
      </c>
      <c r="L117" s="31"/>
    </row>
    <row r="118" spans="2:63" s="1" customFormat="1" ht="6.95" customHeight="1">
      <c r="B118" s="31"/>
      <c r="L118" s="31"/>
    </row>
    <row r="119" spans="2:63" s="1" customFormat="1" ht="12" customHeight="1">
      <c r="B119" s="31"/>
      <c r="C119" s="26" t="s">
        <v>16</v>
      </c>
      <c r="L119" s="31"/>
    </row>
    <row r="120" spans="2:63" s="1" customFormat="1" ht="16.5" customHeight="1">
      <c r="B120" s="31"/>
      <c r="E120" s="205" t="str">
        <f>E7</f>
        <v>Chodník Mírová (před Jednotou)</v>
      </c>
      <c r="F120" s="225"/>
      <c r="G120" s="225"/>
      <c r="H120" s="225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F10</f>
        <v>Valašské Meziříčí</v>
      </c>
      <c r="I122" s="26" t="s">
        <v>22</v>
      </c>
      <c r="J122" s="51" t="str">
        <f>IF(J10="","",J10)</f>
        <v>6. 12. 2023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E13</f>
        <v>Město Valašské Meziříčí</v>
      </c>
      <c r="I124" s="26" t="s">
        <v>30</v>
      </c>
      <c r="J124" s="29" t="str">
        <f>E19</f>
        <v xml:space="preserve"> </v>
      </c>
      <c r="L124" s="31"/>
    </row>
    <row r="125" spans="2:63" s="1" customFormat="1" ht="15.2" customHeight="1">
      <c r="B125" s="31"/>
      <c r="C125" s="26" t="s">
        <v>28</v>
      </c>
      <c r="F125" s="24" t="str">
        <f>IF(E16="","",E16)</f>
        <v>Vyplň údaj</v>
      </c>
      <c r="I125" s="26" t="s">
        <v>33</v>
      </c>
      <c r="J125" s="29" t="str">
        <f>E22</f>
        <v>Fajfrová Irena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07"/>
      <c r="C127" s="108" t="s">
        <v>121</v>
      </c>
      <c r="D127" s="109" t="s">
        <v>61</v>
      </c>
      <c r="E127" s="109" t="s">
        <v>57</v>
      </c>
      <c r="F127" s="109" t="s">
        <v>58</v>
      </c>
      <c r="G127" s="109" t="s">
        <v>122</v>
      </c>
      <c r="H127" s="109" t="s">
        <v>123</v>
      </c>
      <c r="I127" s="109" t="s">
        <v>124</v>
      </c>
      <c r="J127" s="109" t="s">
        <v>101</v>
      </c>
      <c r="K127" s="110" t="s">
        <v>125</v>
      </c>
      <c r="L127" s="107"/>
      <c r="M127" s="58" t="s">
        <v>1</v>
      </c>
      <c r="N127" s="59" t="s">
        <v>40</v>
      </c>
      <c r="O127" s="59" t="s">
        <v>126</v>
      </c>
      <c r="P127" s="59" t="s">
        <v>127</v>
      </c>
      <c r="Q127" s="59" t="s">
        <v>128</v>
      </c>
      <c r="R127" s="59" t="s">
        <v>129</v>
      </c>
      <c r="S127" s="59" t="s">
        <v>130</v>
      </c>
      <c r="T127" s="60" t="s">
        <v>131</v>
      </c>
    </row>
    <row r="128" spans="2:63" s="1" customFormat="1" ht="22.9" customHeight="1">
      <c r="B128" s="31"/>
      <c r="C128" s="63" t="s">
        <v>132</v>
      </c>
      <c r="J128" s="111">
        <f>BK128</f>
        <v>0</v>
      </c>
      <c r="L128" s="31"/>
      <c r="M128" s="61"/>
      <c r="N128" s="52"/>
      <c r="O128" s="52"/>
      <c r="P128" s="112">
        <f>P129+P254+P272</f>
        <v>0</v>
      </c>
      <c r="Q128" s="52"/>
      <c r="R128" s="112">
        <f>R129+R254+R272</f>
        <v>150.39834189999999</v>
      </c>
      <c r="S128" s="52"/>
      <c r="T128" s="113">
        <f>T129+T254+T272</f>
        <v>152.59025</v>
      </c>
      <c r="AT128" s="16" t="s">
        <v>75</v>
      </c>
      <c r="AU128" s="16" t="s">
        <v>103</v>
      </c>
      <c r="BK128" s="114">
        <f>BK129+BK254+BK272</f>
        <v>0</v>
      </c>
    </row>
    <row r="129" spans="2:65" s="11" customFormat="1" ht="25.9" customHeight="1">
      <c r="B129" s="115"/>
      <c r="D129" s="116" t="s">
        <v>75</v>
      </c>
      <c r="E129" s="117" t="s">
        <v>133</v>
      </c>
      <c r="F129" s="117" t="s">
        <v>134</v>
      </c>
      <c r="I129" s="118"/>
      <c r="J129" s="119">
        <f>BK129</f>
        <v>0</v>
      </c>
      <c r="L129" s="115"/>
      <c r="M129" s="120"/>
      <c r="P129" s="121">
        <f>P130+P167+P175+P178+P195+P198+P202+P236+P252</f>
        <v>0</v>
      </c>
      <c r="R129" s="121">
        <f>R130+R167+R175+R178+R195+R198+R202+R236+R252</f>
        <v>148.91431689999999</v>
      </c>
      <c r="T129" s="122">
        <f>T130+T167+T175+T178+T195+T198+T202+T236+T252</f>
        <v>152.46625</v>
      </c>
      <c r="AR129" s="116" t="s">
        <v>81</v>
      </c>
      <c r="AT129" s="123" t="s">
        <v>75</v>
      </c>
      <c r="AU129" s="123" t="s">
        <v>76</v>
      </c>
      <c r="AY129" s="116" t="s">
        <v>135</v>
      </c>
      <c r="BK129" s="124">
        <f>BK130+BK167+BK175+BK178+BK195+BK198+BK202+BK236+BK252</f>
        <v>0</v>
      </c>
    </row>
    <row r="130" spans="2:65" s="11" customFormat="1" ht="22.9" customHeight="1">
      <c r="B130" s="115"/>
      <c r="D130" s="116" t="s">
        <v>75</v>
      </c>
      <c r="E130" s="125" t="s">
        <v>81</v>
      </c>
      <c r="F130" s="125" t="s">
        <v>136</v>
      </c>
      <c r="I130" s="118"/>
      <c r="J130" s="126">
        <f>BK130</f>
        <v>0</v>
      </c>
      <c r="L130" s="115"/>
      <c r="M130" s="120"/>
      <c r="P130" s="121">
        <f>SUM(P131:P166)</f>
        <v>0</v>
      </c>
      <c r="R130" s="121">
        <f>SUM(R131:R166)</f>
        <v>55.202799999999996</v>
      </c>
      <c r="T130" s="122">
        <f>SUM(T131:T166)</f>
        <v>146.21199999999999</v>
      </c>
      <c r="AR130" s="116" t="s">
        <v>81</v>
      </c>
      <c r="AT130" s="123" t="s">
        <v>75</v>
      </c>
      <c r="AU130" s="123" t="s">
        <v>81</v>
      </c>
      <c r="AY130" s="116" t="s">
        <v>135</v>
      </c>
      <c r="BK130" s="124">
        <f>SUM(BK131:BK166)</f>
        <v>0</v>
      </c>
    </row>
    <row r="131" spans="2:65" s="1" customFormat="1" ht="24.2" customHeight="1">
      <c r="B131" s="127"/>
      <c r="C131" s="128" t="s">
        <v>81</v>
      </c>
      <c r="D131" s="128" t="s">
        <v>137</v>
      </c>
      <c r="E131" s="129" t="s">
        <v>138</v>
      </c>
      <c r="F131" s="130" t="s">
        <v>139</v>
      </c>
      <c r="G131" s="131" t="s">
        <v>140</v>
      </c>
      <c r="H131" s="132">
        <v>26.5</v>
      </c>
      <c r="I131" s="133"/>
      <c r="J131" s="134">
        <f>ROUND(I131*H131,2)</f>
        <v>0</v>
      </c>
      <c r="K131" s="130" t="s">
        <v>141</v>
      </c>
      <c r="L131" s="31"/>
      <c r="M131" s="135" t="s">
        <v>1</v>
      </c>
      <c r="N131" s="136" t="s">
        <v>41</v>
      </c>
      <c r="P131" s="137">
        <f>O131*H131</f>
        <v>0</v>
      </c>
      <c r="Q131" s="137">
        <v>0</v>
      </c>
      <c r="R131" s="137">
        <f>Q131*H131</f>
        <v>0</v>
      </c>
      <c r="S131" s="137">
        <v>0.26</v>
      </c>
      <c r="T131" s="138">
        <f>S131*H131</f>
        <v>6.8900000000000006</v>
      </c>
      <c r="AR131" s="139" t="s">
        <v>142</v>
      </c>
      <c r="AT131" s="139" t="s">
        <v>137</v>
      </c>
      <c r="AU131" s="139" t="s">
        <v>85</v>
      </c>
      <c r="AY131" s="16" t="s">
        <v>135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6" t="s">
        <v>81</v>
      </c>
      <c r="BK131" s="140">
        <f>ROUND(I131*H131,2)</f>
        <v>0</v>
      </c>
      <c r="BL131" s="16" t="s">
        <v>142</v>
      </c>
      <c r="BM131" s="139" t="s">
        <v>143</v>
      </c>
    </row>
    <row r="132" spans="2:65" s="12" customFormat="1" ht="11.25">
      <c r="B132" s="141"/>
      <c r="D132" s="142" t="s">
        <v>144</v>
      </c>
      <c r="E132" s="143" t="s">
        <v>1</v>
      </c>
      <c r="F132" s="144" t="s">
        <v>145</v>
      </c>
      <c r="H132" s="143" t="s">
        <v>1</v>
      </c>
      <c r="I132" s="145"/>
      <c r="L132" s="141"/>
      <c r="M132" s="146"/>
      <c r="T132" s="147"/>
      <c r="AT132" s="143" t="s">
        <v>144</v>
      </c>
      <c r="AU132" s="143" t="s">
        <v>85</v>
      </c>
      <c r="AV132" s="12" t="s">
        <v>81</v>
      </c>
      <c r="AW132" s="12" t="s">
        <v>32</v>
      </c>
      <c r="AX132" s="12" t="s">
        <v>76</v>
      </c>
      <c r="AY132" s="143" t="s">
        <v>135</v>
      </c>
    </row>
    <row r="133" spans="2:65" s="13" customFormat="1" ht="11.25">
      <c r="B133" s="148"/>
      <c r="D133" s="142" t="s">
        <v>144</v>
      </c>
      <c r="E133" s="149" t="s">
        <v>1</v>
      </c>
      <c r="F133" s="150" t="s">
        <v>146</v>
      </c>
      <c r="H133" s="151">
        <v>26.5</v>
      </c>
      <c r="I133" s="152"/>
      <c r="L133" s="148"/>
      <c r="M133" s="153"/>
      <c r="T133" s="154"/>
      <c r="AT133" s="149" t="s">
        <v>144</v>
      </c>
      <c r="AU133" s="149" t="s">
        <v>85</v>
      </c>
      <c r="AV133" s="13" t="s">
        <v>85</v>
      </c>
      <c r="AW133" s="13" t="s">
        <v>32</v>
      </c>
      <c r="AX133" s="13" t="s">
        <v>81</v>
      </c>
      <c r="AY133" s="149" t="s">
        <v>135</v>
      </c>
    </row>
    <row r="134" spans="2:65" s="1" customFormat="1" ht="24.2" customHeight="1">
      <c r="B134" s="127"/>
      <c r="C134" s="128" t="s">
        <v>85</v>
      </c>
      <c r="D134" s="128" t="s">
        <v>137</v>
      </c>
      <c r="E134" s="129" t="s">
        <v>147</v>
      </c>
      <c r="F134" s="130" t="s">
        <v>148</v>
      </c>
      <c r="G134" s="131" t="s">
        <v>140</v>
      </c>
      <c r="H134" s="132">
        <v>238.5</v>
      </c>
      <c r="I134" s="133"/>
      <c r="J134" s="134">
        <f>ROUND(I134*H134,2)</f>
        <v>0</v>
      </c>
      <c r="K134" s="130" t="s">
        <v>141</v>
      </c>
      <c r="L134" s="31"/>
      <c r="M134" s="135" t="s">
        <v>1</v>
      </c>
      <c r="N134" s="136" t="s">
        <v>41</v>
      </c>
      <c r="P134" s="137">
        <f>O134*H134</f>
        <v>0</v>
      </c>
      <c r="Q134" s="137">
        <v>0</v>
      </c>
      <c r="R134" s="137">
        <f>Q134*H134</f>
        <v>0</v>
      </c>
      <c r="S134" s="137">
        <v>0.26</v>
      </c>
      <c r="T134" s="138">
        <f>S134*H134</f>
        <v>62.010000000000005</v>
      </c>
      <c r="AR134" s="139" t="s">
        <v>142</v>
      </c>
      <c r="AT134" s="139" t="s">
        <v>137</v>
      </c>
      <c r="AU134" s="139" t="s">
        <v>85</v>
      </c>
      <c r="AY134" s="16" t="s">
        <v>135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81</v>
      </c>
      <c r="BK134" s="140">
        <f>ROUND(I134*H134,2)</f>
        <v>0</v>
      </c>
      <c r="BL134" s="16" t="s">
        <v>142</v>
      </c>
      <c r="BM134" s="139" t="s">
        <v>149</v>
      </c>
    </row>
    <row r="135" spans="2:65" s="13" customFormat="1" ht="11.25">
      <c r="B135" s="148"/>
      <c r="D135" s="142" t="s">
        <v>144</v>
      </c>
      <c r="E135" s="149" t="s">
        <v>1</v>
      </c>
      <c r="F135" s="150" t="s">
        <v>150</v>
      </c>
      <c r="H135" s="151">
        <v>238.5</v>
      </c>
      <c r="I135" s="152"/>
      <c r="L135" s="148"/>
      <c r="M135" s="153"/>
      <c r="T135" s="154"/>
      <c r="AT135" s="149" t="s">
        <v>144</v>
      </c>
      <c r="AU135" s="149" t="s">
        <v>85</v>
      </c>
      <c r="AV135" s="13" t="s">
        <v>85</v>
      </c>
      <c r="AW135" s="13" t="s">
        <v>32</v>
      </c>
      <c r="AX135" s="13" t="s">
        <v>81</v>
      </c>
      <c r="AY135" s="149" t="s">
        <v>135</v>
      </c>
    </row>
    <row r="136" spans="2:65" s="1" customFormat="1" ht="24.2" customHeight="1">
      <c r="B136" s="127"/>
      <c r="C136" s="128" t="s">
        <v>151</v>
      </c>
      <c r="D136" s="128" t="s">
        <v>137</v>
      </c>
      <c r="E136" s="129" t="s">
        <v>152</v>
      </c>
      <c r="F136" s="130" t="s">
        <v>153</v>
      </c>
      <c r="G136" s="131" t="s">
        <v>140</v>
      </c>
      <c r="H136" s="132">
        <v>2.1</v>
      </c>
      <c r="I136" s="133"/>
      <c r="J136" s="134">
        <f>ROUND(I136*H136,2)</f>
        <v>0</v>
      </c>
      <c r="K136" s="130" t="s">
        <v>141</v>
      </c>
      <c r="L136" s="31"/>
      <c r="M136" s="135" t="s">
        <v>1</v>
      </c>
      <c r="N136" s="136" t="s">
        <v>41</v>
      </c>
      <c r="P136" s="137">
        <f>O136*H136</f>
        <v>0</v>
      </c>
      <c r="Q136" s="137">
        <v>0</v>
      </c>
      <c r="R136" s="137">
        <f>Q136*H136</f>
        <v>0</v>
      </c>
      <c r="S136" s="137">
        <v>0.22</v>
      </c>
      <c r="T136" s="138">
        <f>S136*H136</f>
        <v>0.46200000000000002</v>
      </c>
      <c r="AR136" s="139" t="s">
        <v>142</v>
      </c>
      <c r="AT136" s="139" t="s">
        <v>137</v>
      </c>
      <c r="AU136" s="139" t="s">
        <v>85</v>
      </c>
      <c r="AY136" s="16" t="s">
        <v>135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6" t="s">
        <v>81</v>
      </c>
      <c r="BK136" s="140">
        <f>ROUND(I136*H136,2)</f>
        <v>0</v>
      </c>
      <c r="BL136" s="16" t="s">
        <v>142</v>
      </c>
      <c r="BM136" s="139" t="s">
        <v>154</v>
      </c>
    </row>
    <row r="137" spans="2:65" s="1" customFormat="1" ht="24.2" customHeight="1">
      <c r="B137" s="127"/>
      <c r="C137" s="128" t="s">
        <v>142</v>
      </c>
      <c r="D137" s="128" t="s">
        <v>137</v>
      </c>
      <c r="E137" s="129" t="s">
        <v>155</v>
      </c>
      <c r="F137" s="130" t="s">
        <v>156</v>
      </c>
      <c r="G137" s="131" t="s">
        <v>140</v>
      </c>
      <c r="H137" s="132">
        <v>265</v>
      </c>
      <c r="I137" s="133"/>
      <c r="J137" s="134">
        <f>ROUND(I137*H137,2)</f>
        <v>0</v>
      </c>
      <c r="K137" s="130" t="s">
        <v>141</v>
      </c>
      <c r="L137" s="31"/>
      <c r="M137" s="135" t="s">
        <v>1</v>
      </c>
      <c r="N137" s="136" t="s">
        <v>41</v>
      </c>
      <c r="P137" s="137">
        <f>O137*H137</f>
        <v>0</v>
      </c>
      <c r="Q137" s="137">
        <v>0</v>
      </c>
      <c r="R137" s="137">
        <f>Q137*H137</f>
        <v>0</v>
      </c>
      <c r="S137" s="137">
        <v>0.28999999999999998</v>
      </c>
      <c r="T137" s="138">
        <f>S137*H137</f>
        <v>76.849999999999994</v>
      </c>
      <c r="AR137" s="139" t="s">
        <v>142</v>
      </c>
      <c r="AT137" s="139" t="s">
        <v>137</v>
      </c>
      <c r="AU137" s="139" t="s">
        <v>85</v>
      </c>
      <c r="AY137" s="16" t="s">
        <v>135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6" t="s">
        <v>81</v>
      </c>
      <c r="BK137" s="140">
        <f>ROUND(I137*H137,2)</f>
        <v>0</v>
      </c>
      <c r="BL137" s="16" t="s">
        <v>142</v>
      </c>
      <c r="BM137" s="139" t="s">
        <v>157</v>
      </c>
    </row>
    <row r="138" spans="2:65" s="1" customFormat="1" ht="24.2" customHeight="1">
      <c r="B138" s="127"/>
      <c r="C138" s="128" t="s">
        <v>158</v>
      </c>
      <c r="D138" s="128" t="s">
        <v>137</v>
      </c>
      <c r="E138" s="129" t="s">
        <v>159</v>
      </c>
      <c r="F138" s="130" t="s">
        <v>160</v>
      </c>
      <c r="G138" s="131" t="s">
        <v>161</v>
      </c>
      <c r="H138" s="132">
        <v>20</v>
      </c>
      <c r="I138" s="133"/>
      <c r="J138" s="134">
        <f>ROUND(I138*H138,2)</f>
        <v>0</v>
      </c>
      <c r="K138" s="130" t="s">
        <v>141</v>
      </c>
      <c r="L138" s="31"/>
      <c r="M138" s="135" t="s">
        <v>1</v>
      </c>
      <c r="N138" s="136" t="s">
        <v>41</v>
      </c>
      <c r="P138" s="137">
        <f>O138*H138</f>
        <v>0</v>
      </c>
      <c r="Q138" s="137">
        <v>1.3999999999999999E-4</v>
      </c>
      <c r="R138" s="137">
        <f>Q138*H138</f>
        <v>2.7999999999999995E-3</v>
      </c>
      <c r="S138" s="137">
        <v>0</v>
      </c>
      <c r="T138" s="138">
        <f>S138*H138</f>
        <v>0</v>
      </c>
      <c r="AR138" s="139" t="s">
        <v>142</v>
      </c>
      <c r="AT138" s="139" t="s">
        <v>137</v>
      </c>
      <c r="AU138" s="139" t="s">
        <v>85</v>
      </c>
      <c r="AY138" s="16" t="s">
        <v>135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81</v>
      </c>
      <c r="BK138" s="140">
        <f>ROUND(I138*H138,2)</f>
        <v>0</v>
      </c>
      <c r="BL138" s="16" t="s">
        <v>142</v>
      </c>
      <c r="BM138" s="139" t="s">
        <v>162</v>
      </c>
    </row>
    <row r="139" spans="2:65" s="1" customFormat="1" ht="24.2" customHeight="1">
      <c r="B139" s="127"/>
      <c r="C139" s="128" t="s">
        <v>163</v>
      </c>
      <c r="D139" s="128" t="s">
        <v>137</v>
      </c>
      <c r="E139" s="129" t="s">
        <v>164</v>
      </c>
      <c r="F139" s="130" t="s">
        <v>165</v>
      </c>
      <c r="G139" s="131" t="s">
        <v>161</v>
      </c>
      <c r="H139" s="132">
        <v>20</v>
      </c>
      <c r="I139" s="133"/>
      <c r="J139" s="134">
        <f>ROUND(I139*H139,2)</f>
        <v>0</v>
      </c>
      <c r="K139" s="130" t="s">
        <v>141</v>
      </c>
      <c r="L139" s="31"/>
      <c r="M139" s="135" t="s">
        <v>1</v>
      </c>
      <c r="N139" s="136" t="s">
        <v>41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142</v>
      </c>
      <c r="AT139" s="139" t="s">
        <v>137</v>
      </c>
      <c r="AU139" s="139" t="s">
        <v>85</v>
      </c>
      <c r="AY139" s="16" t="s">
        <v>135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81</v>
      </c>
      <c r="BK139" s="140">
        <f>ROUND(I139*H139,2)</f>
        <v>0</v>
      </c>
      <c r="BL139" s="16" t="s">
        <v>142</v>
      </c>
      <c r="BM139" s="139" t="s">
        <v>166</v>
      </c>
    </row>
    <row r="140" spans="2:65" s="1" customFormat="1" ht="33" customHeight="1">
      <c r="B140" s="127"/>
      <c r="C140" s="128" t="s">
        <v>167</v>
      </c>
      <c r="D140" s="128" t="s">
        <v>137</v>
      </c>
      <c r="E140" s="129" t="s">
        <v>168</v>
      </c>
      <c r="F140" s="130" t="s">
        <v>169</v>
      </c>
      <c r="G140" s="131" t="s">
        <v>170</v>
      </c>
      <c r="H140" s="132">
        <v>37.725000000000001</v>
      </c>
      <c r="I140" s="133"/>
      <c r="J140" s="134">
        <f>ROUND(I140*H140,2)</f>
        <v>0</v>
      </c>
      <c r="K140" s="130" t="s">
        <v>141</v>
      </c>
      <c r="L140" s="31"/>
      <c r="M140" s="135" t="s">
        <v>1</v>
      </c>
      <c r="N140" s="136" t="s">
        <v>41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142</v>
      </c>
      <c r="AT140" s="139" t="s">
        <v>137</v>
      </c>
      <c r="AU140" s="139" t="s">
        <v>85</v>
      </c>
      <c r="AY140" s="16" t="s">
        <v>135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6" t="s">
        <v>81</v>
      </c>
      <c r="BK140" s="140">
        <f>ROUND(I140*H140,2)</f>
        <v>0</v>
      </c>
      <c r="BL140" s="16" t="s">
        <v>142</v>
      </c>
      <c r="BM140" s="139" t="s">
        <v>171</v>
      </c>
    </row>
    <row r="141" spans="2:65" s="12" customFormat="1" ht="11.25">
      <c r="B141" s="141"/>
      <c r="D141" s="142" t="s">
        <v>144</v>
      </c>
      <c r="E141" s="143" t="s">
        <v>1</v>
      </c>
      <c r="F141" s="144" t="s">
        <v>172</v>
      </c>
      <c r="H141" s="143" t="s">
        <v>1</v>
      </c>
      <c r="I141" s="145"/>
      <c r="L141" s="141"/>
      <c r="M141" s="146"/>
      <c r="T141" s="147"/>
      <c r="AT141" s="143" t="s">
        <v>144</v>
      </c>
      <c r="AU141" s="143" t="s">
        <v>85</v>
      </c>
      <c r="AV141" s="12" t="s">
        <v>81</v>
      </c>
      <c r="AW141" s="12" t="s">
        <v>32</v>
      </c>
      <c r="AX141" s="12" t="s">
        <v>76</v>
      </c>
      <c r="AY141" s="143" t="s">
        <v>135</v>
      </c>
    </row>
    <row r="142" spans="2:65" s="13" customFormat="1" ht="11.25">
      <c r="B142" s="148"/>
      <c r="D142" s="142" t="s">
        <v>144</v>
      </c>
      <c r="E142" s="149" t="s">
        <v>89</v>
      </c>
      <c r="F142" s="150" t="s">
        <v>173</v>
      </c>
      <c r="H142" s="151">
        <v>30</v>
      </c>
      <c r="I142" s="152"/>
      <c r="L142" s="148"/>
      <c r="M142" s="153"/>
      <c r="T142" s="154"/>
      <c r="AT142" s="149" t="s">
        <v>144</v>
      </c>
      <c r="AU142" s="149" t="s">
        <v>85</v>
      </c>
      <c r="AV142" s="13" t="s">
        <v>85</v>
      </c>
      <c r="AW142" s="13" t="s">
        <v>32</v>
      </c>
      <c r="AX142" s="13" t="s">
        <v>76</v>
      </c>
      <c r="AY142" s="149" t="s">
        <v>135</v>
      </c>
    </row>
    <row r="143" spans="2:65" s="12" customFormat="1" ht="11.25">
      <c r="B143" s="141"/>
      <c r="D143" s="142" t="s">
        <v>144</v>
      </c>
      <c r="E143" s="143" t="s">
        <v>1</v>
      </c>
      <c r="F143" s="144" t="s">
        <v>174</v>
      </c>
      <c r="H143" s="143" t="s">
        <v>1</v>
      </c>
      <c r="I143" s="145"/>
      <c r="L143" s="141"/>
      <c r="M143" s="146"/>
      <c r="T143" s="147"/>
      <c r="AT143" s="143" t="s">
        <v>144</v>
      </c>
      <c r="AU143" s="143" t="s">
        <v>85</v>
      </c>
      <c r="AV143" s="12" t="s">
        <v>81</v>
      </c>
      <c r="AW143" s="12" t="s">
        <v>32</v>
      </c>
      <c r="AX143" s="12" t="s">
        <v>76</v>
      </c>
      <c r="AY143" s="143" t="s">
        <v>135</v>
      </c>
    </row>
    <row r="144" spans="2:65" s="13" customFormat="1" ht="11.25">
      <c r="B144" s="148"/>
      <c r="D144" s="142" t="s">
        <v>144</v>
      </c>
      <c r="E144" s="149" t="s">
        <v>1</v>
      </c>
      <c r="F144" s="150" t="s">
        <v>175</v>
      </c>
      <c r="H144" s="151">
        <v>0.52500000000000002</v>
      </c>
      <c r="I144" s="152"/>
      <c r="L144" s="148"/>
      <c r="M144" s="153"/>
      <c r="T144" s="154"/>
      <c r="AT144" s="149" t="s">
        <v>144</v>
      </c>
      <c r="AU144" s="149" t="s">
        <v>85</v>
      </c>
      <c r="AV144" s="13" t="s">
        <v>85</v>
      </c>
      <c r="AW144" s="13" t="s">
        <v>32</v>
      </c>
      <c r="AX144" s="13" t="s">
        <v>76</v>
      </c>
      <c r="AY144" s="149" t="s">
        <v>135</v>
      </c>
    </row>
    <row r="145" spans="2:65" s="12" customFormat="1" ht="11.25">
      <c r="B145" s="141"/>
      <c r="D145" s="142" t="s">
        <v>144</v>
      </c>
      <c r="E145" s="143" t="s">
        <v>1</v>
      </c>
      <c r="F145" s="144" t="s">
        <v>176</v>
      </c>
      <c r="H145" s="143" t="s">
        <v>1</v>
      </c>
      <c r="I145" s="145"/>
      <c r="L145" s="141"/>
      <c r="M145" s="146"/>
      <c r="T145" s="147"/>
      <c r="AT145" s="143" t="s">
        <v>144</v>
      </c>
      <c r="AU145" s="143" t="s">
        <v>85</v>
      </c>
      <c r="AV145" s="12" t="s">
        <v>81</v>
      </c>
      <c r="AW145" s="12" t="s">
        <v>32</v>
      </c>
      <c r="AX145" s="12" t="s">
        <v>76</v>
      </c>
      <c r="AY145" s="143" t="s">
        <v>135</v>
      </c>
    </row>
    <row r="146" spans="2:65" s="13" customFormat="1" ht="11.25">
      <c r="B146" s="148"/>
      <c r="D146" s="142" t="s">
        <v>144</v>
      </c>
      <c r="E146" s="149" t="s">
        <v>1</v>
      </c>
      <c r="F146" s="150" t="s">
        <v>177</v>
      </c>
      <c r="H146" s="151">
        <v>7.2</v>
      </c>
      <c r="I146" s="152"/>
      <c r="L146" s="148"/>
      <c r="M146" s="153"/>
      <c r="T146" s="154"/>
      <c r="AT146" s="149" t="s">
        <v>144</v>
      </c>
      <c r="AU146" s="149" t="s">
        <v>85</v>
      </c>
      <c r="AV146" s="13" t="s">
        <v>85</v>
      </c>
      <c r="AW146" s="13" t="s">
        <v>32</v>
      </c>
      <c r="AX146" s="13" t="s">
        <v>76</v>
      </c>
      <c r="AY146" s="149" t="s">
        <v>135</v>
      </c>
    </row>
    <row r="147" spans="2:65" s="14" customFormat="1" ht="11.25">
      <c r="B147" s="155"/>
      <c r="D147" s="142" t="s">
        <v>144</v>
      </c>
      <c r="E147" s="156" t="s">
        <v>91</v>
      </c>
      <c r="F147" s="157" t="s">
        <v>178</v>
      </c>
      <c r="H147" s="158">
        <v>37.725000000000001</v>
      </c>
      <c r="I147" s="159"/>
      <c r="L147" s="155"/>
      <c r="M147" s="160"/>
      <c r="T147" s="161"/>
      <c r="AT147" s="156" t="s">
        <v>144</v>
      </c>
      <c r="AU147" s="156" t="s">
        <v>85</v>
      </c>
      <c r="AV147" s="14" t="s">
        <v>142</v>
      </c>
      <c r="AW147" s="14" t="s">
        <v>32</v>
      </c>
      <c r="AX147" s="14" t="s">
        <v>81</v>
      </c>
      <c r="AY147" s="156" t="s">
        <v>135</v>
      </c>
    </row>
    <row r="148" spans="2:65" s="1" customFormat="1" ht="37.9" customHeight="1">
      <c r="B148" s="127"/>
      <c r="C148" s="128" t="s">
        <v>179</v>
      </c>
      <c r="D148" s="128" t="s">
        <v>137</v>
      </c>
      <c r="E148" s="129" t="s">
        <v>180</v>
      </c>
      <c r="F148" s="130" t="s">
        <v>181</v>
      </c>
      <c r="G148" s="131" t="s">
        <v>170</v>
      </c>
      <c r="H148" s="132">
        <v>37.725000000000001</v>
      </c>
      <c r="I148" s="133"/>
      <c r="J148" s="134">
        <f>ROUND(I148*H148,2)</f>
        <v>0</v>
      </c>
      <c r="K148" s="130" t="s">
        <v>141</v>
      </c>
      <c r="L148" s="31"/>
      <c r="M148" s="135" t="s">
        <v>1</v>
      </c>
      <c r="N148" s="136" t="s">
        <v>41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142</v>
      </c>
      <c r="AT148" s="139" t="s">
        <v>137</v>
      </c>
      <c r="AU148" s="139" t="s">
        <v>85</v>
      </c>
      <c r="AY148" s="16" t="s">
        <v>135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6" t="s">
        <v>81</v>
      </c>
      <c r="BK148" s="140">
        <f>ROUND(I148*H148,2)</f>
        <v>0</v>
      </c>
      <c r="BL148" s="16" t="s">
        <v>142</v>
      </c>
      <c r="BM148" s="139" t="s">
        <v>182</v>
      </c>
    </row>
    <row r="149" spans="2:65" s="13" customFormat="1" ht="11.25">
      <c r="B149" s="148"/>
      <c r="D149" s="142" t="s">
        <v>144</v>
      </c>
      <c r="E149" s="149" t="s">
        <v>1</v>
      </c>
      <c r="F149" s="150" t="s">
        <v>91</v>
      </c>
      <c r="H149" s="151">
        <v>37.725000000000001</v>
      </c>
      <c r="I149" s="152"/>
      <c r="L149" s="148"/>
      <c r="M149" s="153"/>
      <c r="T149" s="154"/>
      <c r="AT149" s="149" t="s">
        <v>144</v>
      </c>
      <c r="AU149" s="149" t="s">
        <v>85</v>
      </c>
      <c r="AV149" s="13" t="s">
        <v>85</v>
      </c>
      <c r="AW149" s="13" t="s">
        <v>32</v>
      </c>
      <c r="AX149" s="13" t="s">
        <v>81</v>
      </c>
      <c r="AY149" s="149" t="s">
        <v>135</v>
      </c>
    </row>
    <row r="150" spans="2:65" s="1" customFormat="1" ht="37.9" customHeight="1">
      <c r="B150" s="127"/>
      <c r="C150" s="128" t="s">
        <v>183</v>
      </c>
      <c r="D150" s="128" t="s">
        <v>137</v>
      </c>
      <c r="E150" s="129" t="s">
        <v>184</v>
      </c>
      <c r="F150" s="130" t="s">
        <v>185</v>
      </c>
      <c r="G150" s="131" t="s">
        <v>170</v>
      </c>
      <c r="H150" s="132">
        <v>377.25</v>
      </c>
      <c r="I150" s="133"/>
      <c r="J150" s="134">
        <f>ROUND(I150*H150,2)</f>
        <v>0</v>
      </c>
      <c r="K150" s="130" t="s">
        <v>141</v>
      </c>
      <c r="L150" s="31"/>
      <c r="M150" s="135" t="s">
        <v>1</v>
      </c>
      <c r="N150" s="136" t="s">
        <v>41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142</v>
      </c>
      <c r="AT150" s="139" t="s">
        <v>137</v>
      </c>
      <c r="AU150" s="139" t="s">
        <v>85</v>
      </c>
      <c r="AY150" s="16" t="s">
        <v>135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6" t="s">
        <v>81</v>
      </c>
      <c r="BK150" s="140">
        <f>ROUND(I150*H150,2)</f>
        <v>0</v>
      </c>
      <c r="BL150" s="16" t="s">
        <v>142</v>
      </c>
      <c r="BM150" s="139" t="s">
        <v>186</v>
      </c>
    </row>
    <row r="151" spans="2:65" s="13" customFormat="1" ht="11.25">
      <c r="B151" s="148"/>
      <c r="D151" s="142" t="s">
        <v>144</v>
      </c>
      <c r="E151" s="149" t="s">
        <v>1</v>
      </c>
      <c r="F151" s="150" t="s">
        <v>187</v>
      </c>
      <c r="H151" s="151">
        <v>377.25</v>
      </c>
      <c r="I151" s="152"/>
      <c r="L151" s="148"/>
      <c r="M151" s="153"/>
      <c r="T151" s="154"/>
      <c r="AT151" s="149" t="s">
        <v>144</v>
      </c>
      <c r="AU151" s="149" t="s">
        <v>85</v>
      </c>
      <c r="AV151" s="13" t="s">
        <v>85</v>
      </c>
      <c r="AW151" s="13" t="s">
        <v>32</v>
      </c>
      <c r="AX151" s="13" t="s">
        <v>81</v>
      </c>
      <c r="AY151" s="149" t="s">
        <v>135</v>
      </c>
    </row>
    <row r="152" spans="2:65" s="1" customFormat="1" ht="33" customHeight="1">
      <c r="B152" s="127"/>
      <c r="C152" s="128" t="s">
        <v>188</v>
      </c>
      <c r="D152" s="128" t="s">
        <v>137</v>
      </c>
      <c r="E152" s="129" t="s">
        <v>189</v>
      </c>
      <c r="F152" s="130" t="s">
        <v>190</v>
      </c>
      <c r="G152" s="131" t="s">
        <v>191</v>
      </c>
      <c r="H152" s="132">
        <v>75.45</v>
      </c>
      <c r="I152" s="133"/>
      <c r="J152" s="134">
        <f>ROUND(I152*H152,2)</f>
        <v>0</v>
      </c>
      <c r="K152" s="130" t="s">
        <v>141</v>
      </c>
      <c r="L152" s="31"/>
      <c r="M152" s="135" t="s">
        <v>1</v>
      </c>
      <c r="N152" s="136" t="s">
        <v>41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142</v>
      </c>
      <c r="AT152" s="139" t="s">
        <v>137</v>
      </c>
      <c r="AU152" s="139" t="s">
        <v>85</v>
      </c>
      <c r="AY152" s="16" t="s">
        <v>135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81</v>
      </c>
      <c r="BK152" s="140">
        <f>ROUND(I152*H152,2)</f>
        <v>0</v>
      </c>
      <c r="BL152" s="16" t="s">
        <v>142</v>
      </c>
      <c r="BM152" s="139" t="s">
        <v>192</v>
      </c>
    </row>
    <row r="153" spans="2:65" s="13" customFormat="1" ht="11.25">
      <c r="B153" s="148"/>
      <c r="D153" s="142" t="s">
        <v>144</v>
      </c>
      <c r="E153" s="149" t="s">
        <v>1</v>
      </c>
      <c r="F153" s="150" t="s">
        <v>193</v>
      </c>
      <c r="H153" s="151">
        <v>75.45</v>
      </c>
      <c r="I153" s="152"/>
      <c r="L153" s="148"/>
      <c r="M153" s="153"/>
      <c r="T153" s="154"/>
      <c r="AT153" s="149" t="s">
        <v>144</v>
      </c>
      <c r="AU153" s="149" t="s">
        <v>85</v>
      </c>
      <c r="AV153" s="13" t="s">
        <v>85</v>
      </c>
      <c r="AW153" s="13" t="s">
        <v>32</v>
      </c>
      <c r="AX153" s="13" t="s">
        <v>81</v>
      </c>
      <c r="AY153" s="149" t="s">
        <v>135</v>
      </c>
    </row>
    <row r="154" spans="2:65" s="1" customFormat="1" ht="16.5" customHeight="1">
      <c r="B154" s="127"/>
      <c r="C154" s="128" t="s">
        <v>194</v>
      </c>
      <c r="D154" s="128" t="s">
        <v>137</v>
      </c>
      <c r="E154" s="129" t="s">
        <v>195</v>
      </c>
      <c r="F154" s="130" t="s">
        <v>196</v>
      </c>
      <c r="G154" s="131" t="s">
        <v>170</v>
      </c>
      <c r="H154" s="132">
        <v>37.725000000000001</v>
      </c>
      <c r="I154" s="133"/>
      <c r="J154" s="134">
        <f>ROUND(I154*H154,2)</f>
        <v>0</v>
      </c>
      <c r="K154" s="130" t="s">
        <v>141</v>
      </c>
      <c r="L154" s="31"/>
      <c r="M154" s="135" t="s">
        <v>1</v>
      </c>
      <c r="N154" s="136" t="s">
        <v>41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142</v>
      </c>
      <c r="AT154" s="139" t="s">
        <v>137</v>
      </c>
      <c r="AU154" s="139" t="s">
        <v>85</v>
      </c>
      <c r="AY154" s="16" t="s">
        <v>135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81</v>
      </c>
      <c r="BK154" s="140">
        <f>ROUND(I154*H154,2)</f>
        <v>0</v>
      </c>
      <c r="BL154" s="16" t="s">
        <v>142</v>
      </c>
      <c r="BM154" s="139" t="s">
        <v>197</v>
      </c>
    </row>
    <row r="155" spans="2:65" s="13" customFormat="1" ht="11.25">
      <c r="B155" s="148"/>
      <c r="D155" s="142" t="s">
        <v>144</v>
      </c>
      <c r="E155" s="149" t="s">
        <v>1</v>
      </c>
      <c r="F155" s="150" t="s">
        <v>91</v>
      </c>
      <c r="H155" s="151">
        <v>37.725000000000001</v>
      </c>
      <c r="I155" s="152"/>
      <c r="L155" s="148"/>
      <c r="M155" s="153"/>
      <c r="T155" s="154"/>
      <c r="AT155" s="149" t="s">
        <v>144</v>
      </c>
      <c r="AU155" s="149" t="s">
        <v>85</v>
      </c>
      <c r="AV155" s="13" t="s">
        <v>85</v>
      </c>
      <c r="AW155" s="13" t="s">
        <v>32</v>
      </c>
      <c r="AX155" s="13" t="s">
        <v>81</v>
      </c>
      <c r="AY155" s="149" t="s">
        <v>135</v>
      </c>
    </row>
    <row r="156" spans="2:65" s="1" customFormat="1" ht="24.2" customHeight="1">
      <c r="B156" s="127"/>
      <c r="C156" s="128" t="s">
        <v>84</v>
      </c>
      <c r="D156" s="128" t="s">
        <v>137</v>
      </c>
      <c r="E156" s="129" t="s">
        <v>198</v>
      </c>
      <c r="F156" s="130" t="s">
        <v>199</v>
      </c>
      <c r="G156" s="131" t="s">
        <v>170</v>
      </c>
      <c r="H156" s="132">
        <v>15.6</v>
      </c>
      <c r="I156" s="133"/>
      <c r="J156" s="134">
        <f>ROUND(I156*H156,2)</f>
        <v>0</v>
      </c>
      <c r="K156" s="130" t="s">
        <v>141</v>
      </c>
      <c r="L156" s="31"/>
      <c r="M156" s="135" t="s">
        <v>1</v>
      </c>
      <c r="N156" s="136" t="s">
        <v>41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142</v>
      </c>
      <c r="AT156" s="139" t="s">
        <v>137</v>
      </c>
      <c r="AU156" s="139" t="s">
        <v>85</v>
      </c>
      <c r="AY156" s="16" t="s">
        <v>135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81</v>
      </c>
      <c r="BK156" s="140">
        <f>ROUND(I156*H156,2)</f>
        <v>0</v>
      </c>
      <c r="BL156" s="16" t="s">
        <v>142</v>
      </c>
      <c r="BM156" s="139" t="s">
        <v>200</v>
      </c>
    </row>
    <row r="157" spans="2:65" s="13" customFormat="1" ht="11.25">
      <c r="B157" s="148"/>
      <c r="D157" s="142" t="s">
        <v>144</v>
      </c>
      <c r="E157" s="149" t="s">
        <v>1</v>
      </c>
      <c r="F157" s="150" t="s">
        <v>89</v>
      </c>
      <c r="H157" s="151">
        <v>30</v>
      </c>
      <c r="I157" s="152"/>
      <c r="L157" s="148"/>
      <c r="M157" s="153"/>
      <c r="T157" s="154"/>
      <c r="AT157" s="149" t="s">
        <v>144</v>
      </c>
      <c r="AU157" s="149" t="s">
        <v>85</v>
      </c>
      <c r="AV157" s="13" t="s">
        <v>85</v>
      </c>
      <c r="AW157" s="13" t="s">
        <v>32</v>
      </c>
      <c r="AX157" s="13" t="s">
        <v>76</v>
      </c>
      <c r="AY157" s="149" t="s">
        <v>135</v>
      </c>
    </row>
    <row r="158" spans="2:65" s="13" customFormat="1" ht="11.25">
      <c r="B158" s="148"/>
      <c r="D158" s="142" t="s">
        <v>144</v>
      </c>
      <c r="E158" s="149" t="s">
        <v>1</v>
      </c>
      <c r="F158" s="150" t="s">
        <v>201</v>
      </c>
      <c r="H158" s="151">
        <v>-14.4</v>
      </c>
      <c r="I158" s="152"/>
      <c r="L158" s="148"/>
      <c r="M158" s="153"/>
      <c r="T158" s="154"/>
      <c r="AT158" s="149" t="s">
        <v>144</v>
      </c>
      <c r="AU158" s="149" t="s">
        <v>85</v>
      </c>
      <c r="AV158" s="13" t="s">
        <v>85</v>
      </c>
      <c r="AW158" s="13" t="s">
        <v>32</v>
      </c>
      <c r="AX158" s="13" t="s">
        <v>76</v>
      </c>
      <c r="AY158" s="149" t="s">
        <v>135</v>
      </c>
    </row>
    <row r="159" spans="2:65" s="14" customFormat="1" ht="11.25">
      <c r="B159" s="155"/>
      <c r="D159" s="142" t="s">
        <v>144</v>
      </c>
      <c r="E159" s="156" t="s">
        <v>93</v>
      </c>
      <c r="F159" s="157" t="s">
        <v>178</v>
      </c>
      <c r="H159" s="158">
        <v>15.6</v>
      </c>
      <c r="I159" s="159"/>
      <c r="L159" s="155"/>
      <c r="M159" s="160"/>
      <c r="T159" s="161"/>
      <c r="AT159" s="156" t="s">
        <v>144</v>
      </c>
      <c r="AU159" s="156" t="s">
        <v>85</v>
      </c>
      <c r="AV159" s="14" t="s">
        <v>142</v>
      </c>
      <c r="AW159" s="14" t="s">
        <v>32</v>
      </c>
      <c r="AX159" s="14" t="s">
        <v>81</v>
      </c>
      <c r="AY159" s="156" t="s">
        <v>135</v>
      </c>
    </row>
    <row r="160" spans="2:65" s="1" customFormat="1" ht="16.5" customHeight="1">
      <c r="B160" s="127"/>
      <c r="C160" s="162" t="s">
        <v>202</v>
      </c>
      <c r="D160" s="162" t="s">
        <v>203</v>
      </c>
      <c r="E160" s="163" t="s">
        <v>204</v>
      </c>
      <c r="F160" s="164" t="s">
        <v>205</v>
      </c>
      <c r="G160" s="165" t="s">
        <v>191</v>
      </c>
      <c r="H160" s="166">
        <v>31.2</v>
      </c>
      <c r="I160" s="167"/>
      <c r="J160" s="168">
        <f>ROUND(I160*H160,2)</f>
        <v>0</v>
      </c>
      <c r="K160" s="164" t="s">
        <v>141</v>
      </c>
      <c r="L160" s="169"/>
      <c r="M160" s="170" t="s">
        <v>1</v>
      </c>
      <c r="N160" s="171" t="s">
        <v>41</v>
      </c>
      <c r="P160" s="137">
        <f>O160*H160</f>
        <v>0</v>
      </c>
      <c r="Q160" s="137">
        <v>1</v>
      </c>
      <c r="R160" s="137">
        <f>Q160*H160</f>
        <v>31.2</v>
      </c>
      <c r="S160" s="137">
        <v>0</v>
      </c>
      <c r="T160" s="138">
        <f>S160*H160</f>
        <v>0</v>
      </c>
      <c r="AR160" s="139" t="s">
        <v>179</v>
      </c>
      <c r="AT160" s="139" t="s">
        <v>203</v>
      </c>
      <c r="AU160" s="139" t="s">
        <v>85</v>
      </c>
      <c r="AY160" s="16" t="s">
        <v>135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81</v>
      </c>
      <c r="BK160" s="140">
        <f>ROUND(I160*H160,2)</f>
        <v>0</v>
      </c>
      <c r="BL160" s="16" t="s">
        <v>142</v>
      </c>
      <c r="BM160" s="139" t="s">
        <v>206</v>
      </c>
    </row>
    <row r="161" spans="2:65" s="13" customFormat="1" ht="11.25">
      <c r="B161" s="148"/>
      <c r="D161" s="142" t="s">
        <v>144</v>
      </c>
      <c r="E161" s="149" t="s">
        <v>1</v>
      </c>
      <c r="F161" s="150" t="s">
        <v>207</v>
      </c>
      <c r="H161" s="151">
        <v>31.2</v>
      </c>
      <c r="I161" s="152"/>
      <c r="L161" s="148"/>
      <c r="M161" s="153"/>
      <c r="T161" s="154"/>
      <c r="AT161" s="149" t="s">
        <v>144</v>
      </c>
      <c r="AU161" s="149" t="s">
        <v>85</v>
      </c>
      <c r="AV161" s="13" t="s">
        <v>85</v>
      </c>
      <c r="AW161" s="13" t="s">
        <v>32</v>
      </c>
      <c r="AX161" s="13" t="s">
        <v>81</v>
      </c>
      <c r="AY161" s="149" t="s">
        <v>135</v>
      </c>
    </row>
    <row r="162" spans="2:65" s="1" customFormat="1" ht="24.2" customHeight="1">
      <c r="B162" s="127"/>
      <c r="C162" s="128" t="s">
        <v>208</v>
      </c>
      <c r="D162" s="128" t="s">
        <v>137</v>
      </c>
      <c r="E162" s="129" t="s">
        <v>209</v>
      </c>
      <c r="F162" s="130" t="s">
        <v>210</v>
      </c>
      <c r="G162" s="131" t="s">
        <v>170</v>
      </c>
      <c r="H162" s="132">
        <v>12</v>
      </c>
      <c r="I162" s="133"/>
      <c r="J162" s="134">
        <f>ROUND(I162*H162,2)</f>
        <v>0</v>
      </c>
      <c r="K162" s="130" t="s">
        <v>141</v>
      </c>
      <c r="L162" s="31"/>
      <c r="M162" s="135" t="s">
        <v>1</v>
      </c>
      <c r="N162" s="136" t="s">
        <v>41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142</v>
      </c>
      <c r="AT162" s="139" t="s">
        <v>137</v>
      </c>
      <c r="AU162" s="139" t="s">
        <v>85</v>
      </c>
      <c r="AY162" s="16" t="s">
        <v>135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81</v>
      </c>
      <c r="BK162" s="140">
        <f>ROUND(I162*H162,2)</f>
        <v>0</v>
      </c>
      <c r="BL162" s="16" t="s">
        <v>142</v>
      </c>
      <c r="BM162" s="139" t="s">
        <v>211</v>
      </c>
    </row>
    <row r="163" spans="2:65" s="12" customFormat="1" ht="11.25">
      <c r="B163" s="141"/>
      <c r="D163" s="142" t="s">
        <v>144</v>
      </c>
      <c r="E163" s="143" t="s">
        <v>1</v>
      </c>
      <c r="F163" s="144" t="s">
        <v>212</v>
      </c>
      <c r="H163" s="143" t="s">
        <v>1</v>
      </c>
      <c r="I163" s="145"/>
      <c r="L163" s="141"/>
      <c r="M163" s="146"/>
      <c r="T163" s="147"/>
      <c r="AT163" s="143" t="s">
        <v>144</v>
      </c>
      <c r="AU163" s="143" t="s">
        <v>85</v>
      </c>
      <c r="AV163" s="12" t="s">
        <v>81</v>
      </c>
      <c r="AW163" s="12" t="s">
        <v>32</v>
      </c>
      <c r="AX163" s="12" t="s">
        <v>76</v>
      </c>
      <c r="AY163" s="143" t="s">
        <v>135</v>
      </c>
    </row>
    <row r="164" spans="2:65" s="13" customFormat="1" ht="11.25">
      <c r="B164" s="148"/>
      <c r="D164" s="142" t="s">
        <v>144</v>
      </c>
      <c r="E164" s="149" t="s">
        <v>83</v>
      </c>
      <c r="F164" s="150" t="s">
        <v>213</v>
      </c>
      <c r="H164" s="151">
        <v>12</v>
      </c>
      <c r="I164" s="152"/>
      <c r="L164" s="148"/>
      <c r="M164" s="153"/>
      <c r="T164" s="154"/>
      <c r="AT164" s="149" t="s">
        <v>144</v>
      </c>
      <c r="AU164" s="149" t="s">
        <v>85</v>
      </c>
      <c r="AV164" s="13" t="s">
        <v>85</v>
      </c>
      <c r="AW164" s="13" t="s">
        <v>32</v>
      </c>
      <c r="AX164" s="13" t="s">
        <v>81</v>
      </c>
      <c r="AY164" s="149" t="s">
        <v>135</v>
      </c>
    </row>
    <row r="165" spans="2:65" s="1" customFormat="1" ht="16.5" customHeight="1">
      <c r="B165" s="127"/>
      <c r="C165" s="162" t="s">
        <v>8</v>
      </c>
      <c r="D165" s="162" t="s">
        <v>203</v>
      </c>
      <c r="E165" s="163" t="s">
        <v>214</v>
      </c>
      <c r="F165" s="164" t="s">
        <v>215</v>
      </c>
      <c r="G165" s="165" t="s">
        <v>191</v>
      </c>
      <c r="H165" s="166">
        <v>24</v>
      </c>
      <c r="I165" s="167"/>
      <c r="J165" s="168">
        <f>ROUND(I165*H165,2)</f>
        <v>0</v>
      </c>
      <c r="K165" s="164" t="s">
        <v>141</v>
      </c>
      <c r="L165" s="169"/>
      <c r="M165" s="170" t="s">
        <v>1</v>
      </c>
      <c r="N165" s="171" t="s">
        <v>41</v>
      </c>
      <c r="P165" s="137">
        <f>O165*H165</f>
        <v>0</v>
      </c>
      <c r="Q165" s="137">
        <v>1</v>
      </c>
      <c r="R165" s="137">
        <f>Q165*H165</f>
        <v>24</v>
      </c>
      <c r="S165" s="137">
        <v>0</v>
      </c>
      <c r="T165" s="138">
        <f>S165*H165</f>
        <v>0</v>
      </c>
      <c r="AR165" s="139" t="s">
        <v>179</v>
      </c>
      <c r="AT165" s="139" t="s">
        <v>203</v>
      </c>
      <c r="AU165" s="139" t="s">
        <v>85</v>
      </c>
      <c r="AY165" s="16" t="s">
        <v>135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81</v>
      </c>
      <c r="BK165" s="140">
        <f>ROUND(I165*H165,2)</f>
        <v>0</v>
      </c>
      <c r="BL165" s="16" t="s">
        <v>142</v>
      </c>
      <c r="BM165" s="139" t="s">
        <v>216</v>
      </c>
    </row>
    <row r="166" spans="2:65" s="13" customFormat="1" ht="11.25">
      <c r="B166" s="148"/>
      <c r="D166" s="142" t="s">
        <v>144</v>
      </c>
      <c r="F166" s="150" t="s">
        <v>217</v>
      </c>
      <c r="H166" s="151">
        <v>24</v>
      </c>
      <c r="I166" s="152"/>
      <c r="L166" s="148"/>
      <c r="M166" s="153"/>
      <c r="T166" s="154"/>
      <c r="AT166" s="149" t="s">
        <v>144</v>
      </c>
      <c r="AU166" s="149" t="s">
        <v>85</v>
      </c>
      <c r="AV166" s="13" t="s">
        <v>85</v>
      </c>
      <c r="AW166" s="13" t="s">
        <v>3</v>
      </c>
      <c r="AX166" s="13" t="s">
        <v>81</v>
      </c>
      <c r="AY166" s="149" t="s">
        <v>135</v>
      </c>
    </row>
    <row r="167" spans="2:65" s="11" customFormat="1" ht="22.9" customHeight="1">
      <c r="B167" s="115"/>
      <c r="D167" s="116" t="s">
        <v>75</v>
      </c>
      <c r="E167" s="125" t="s">
        <v>151</v>
      </c>
      <c r="F167" s="125" t="s">
        <v>218</v>
      </c>
      <c r="I167" s="118"/>
      <c r="J167" s="126">
        <f>BK167</f>
        <v>0</v>
      </c>
      <c r="L167" s="115"/>
      <c r="M167" s="120"/>
      <c r="P167" s="121">
        <f>SUM(P168:P174)</f>
        <v>0</v>
      </c>
      <c r="R167" s="121">
        <f>SUM(R168:R174)</f>
        <v>5.8786446999999997</v>
      </c>
      <c r="T167" s="122">
        <f>SUM(T168:T174)</f>
        <v>0</v>
      </c>
      <c r="AR167" s="116" t="s">
        <v>81</v>
      </c>
      <c r="AT167" s="123" t="s">
        <v>75</v>
      </c>
      <c r="AU167" s="123" t="s">
        <v>81</v>
      </c>
      <c r="AY167" s="116" t="s">
        <v>135</v>
      </c>
      <c r="BK167" s="124">
        <f>SUM(BK168:BK174)</f>
        <v>0</v>
      </c>
    </row>
    <row r="168" spans="2:65" s="1" customFormat="1" ht="33" customHeight="1">
      <c r="B168" s="127"/>
      <c r="C168" s="128" t="s">
        <v>219</v>
      </c>
      <c r="D168" s="128" t="s">
        <v>137</v>
      </c>
      <c r="E168" s="129" t="s">
        <v>220</v>
      </c>
      <c r="F168" s="130" t="s">
        <v>221</v>
      </c>
      <c r="G168" s="131" t="s">
        <v>140</v>
      </c>
      <c r="H168" s="132">
        <v>7.5</v>
      </c>
      <c r="I168" s="133"/>
      <c r="J168" s="134">
        <f>ROUND(I168*H168,2)</f>
        <v>0</v>
      </c>
      <c r="K168" s="130" t="s">
        <v>141</v>
      </c>
      <c r="L168" s="31"/>
      <c r="M168" s="135" t="s">
        <v>1</v>
      </c>
      <c r="N168" s="136" t="s">
        <v>41</v>
      </c>
      <c r="P168" s="137">
        <f>O168*H168</f>
        <v>0</v>
      </c>
      <c r="Q168" s="137">
        <v>0.73404000000000003</v>
      </c>
      <c r="R168" s="137">
        <f>Q168*H168</f>
        <v>5.5053000000000001</v>
      </c>
      <c r="S168" s="137">
        <v>0</v>
      </c>
      <c r="T168" s="138">
        <f>S168*H168</f>
        <v>0</v>
      </c>
      <c r="AR168" s="139" t="s">
        <v>142</v>
      </c>
      <c r="AT168" s="139" t="s">
        <v>137</v>
      </c>
      <c r="AU168" s="139" t="s">
        <v>85</v>
      </c>
      <c r="AY168" s="16" t="s">
        <v>135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6" t="s">
        <v>81</v>
      </c>
      <c r="BK168" s="140">
        <f>ROUND(I168*H168,2)</f>
        <v>0</v>
      </c>
      <c r="BL168" s="16" t="s">
        <v>142</v>
      </c>
      <c r="BM168" s="139" t="s">
        <v>222</v>
      </c>
    </row>
    <row r="169" spans="2:65" s="12" customFormat="1" ht="11.25">
      <c r="B169" s="141"/>
      <c r="D169" s="142" t="s">
        <v>144</v>
      </c>
      <c r="E169" s="143" t="s">
        <v>1</v>
      </c>
      <c r="F169" s="144" t="s">
        <v>223</v>
      </c>
      <c r="H169" s="143" t="s">
        <v>1</v>
      </c>
      <c r="I169" s="145"/>
      <c r="L169" s="141"/>
      <c r="M169" s="146"/>
      <c r="T169" s="147"/>
      <c r="AT169" s="143" t="s">
        <v>144</v>
      </c>
      <c r="AU169" s="143" t="s">
        <v>85</v>
      </c>
      <c r="AV169" s="12" t="s">
        <v>81</v>
      </c>
      <c r="AW169" s="12" t="s">
        <v>32</v>
      </c>
      <c r="AX169" s="12" t="s">
        <v>76</v>
      </c>
      <c r="AY169" s="143" t="s">
        <v>135</v>
      </c>
    </row>
    <row r="170" spans="2:65" s="13" customFormat="1" ht="11.25">
      <c r="B170" s="148"/>
      <c r="D170" s="142" t="s">
        <v>144</v>
      </c>
      <c r="E170" s="149" t="s">
        <v>1</v>
      </c>
      <c r="F170" s="150" t="s">
        <v>224</v>
      </c>
      <c r="H170" s="151">
        <v>7.5</v>
      </c>
      <c r="I170" s="152"/>
      <c r="L170" s="148"/>
      <c r="M170" s="153"/>
      <c r="T170" s="154"/>
      <c r="AT170" s="149" t="s">
        <v>144</v>
      </c>
      <c r="AU170" s="149" t="s">
        <v>85</v>
      </c>
      <c r="AV170" s="13" t="s">
        <v>85</v>
      </c>
      <c r="AW170" s="13" t="s">
        <v>32</v>
      </c>
      <c r="AX170" s="13" t="s">
        <v>81</v>
      </c>
      <c r="AY170" s="149" t="s">
        <v>135</v>
      </c>
    </row>
    <row r="171" spans="2:65" s="1" customFormat="1" ht="16.5" customHeight="1">
      <c r="B171" s="127"/>
      <c r="C171" s="128" t="s">
        <v>225</v>
      </c>
      <c r="D171" s="128" t="s">
        <v>137</v>
      </c>
      <c r="E171" s="129" t="s">
        <v>226</v>
      </c>
      <c r="F171" s="130" t="s">
        <v>227</v>
      </c>
      <c r="G171" s="131" t="s">
        <v>191</v>
      </c>
      <c r="H171" s="132">
        <v>0.13500000000000001</v>
      </c>
      <c r="I171" s="133"/>
      <c r="J171" s="134">
        <f>ROUND(I171*H171,2)</f>
        <v>0</v>
      </c>
      <c r="K171" s="130" t="s">
        <v>141</v>
      </c>
      <c r="L171" s="31"/>
      <c r="M171" s="135" t="s">
        <v>1</v>
      </c>
      <c r="N171" s="136" t="s">
        <v>41</v>
      </c>
      <c r="P171" s="137">
        <f>O171*H171</f>
        <v>0</v>
      </c>
      <c r="Q171" s="137">
        <v>1.04922</v>
      </c>
      <c r="R171" s="137">
        <f>Q171*H171</f>
        <v>0.14164470000000001</v>
      </c>
      <c r="S171" s="137">
        <v>0</v>
      </c>
      <c r="T171" s="138">
        <f>S171*H171</f>
        <v>0</v>
      </c>
      <c r="AR171" s="139" t="s">
        <v>142</v>
      </c>
      <c r="AT171" s="139" t="s">
        <v>137</v>
      </c>
      <c r="AU171" s="139" t="s">
        <v>85</v>
      </c>
      <c r="AY171" s="16" t="s">
        <v>135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81</v>
      </c>
      <c r="BK171" s="140">
        <f>ROUND(I171*H171,2)</f>
        <v>0</v>
      </c>
      <c r="BL171" s="16" t="s">
        <v>142</v>
      </c>
      <c r="BM171" s="139" t="s">
        <v>228</v>
      </c>
    </row>
    <row r="172" spans="2:65" s="13" customFormat="1" ht="11.25">
      <c r="B172" s="148"/>
      <c r="D172" s="142" t="s">
        <v>144</v>
      </c>
      <c r="E172" s="149" t="s">
        <v>1</v>
      </c>
      <c r="F172" s="150" t="s">
        <v>229</v>
      </c>
      <c r="H172" s="151">
        <v>0.13500000000000001</v>
      </c>
      <c r="I172" s="152"/>
      <c r="L172" s="148"/>
      <c r="M172" s="153"/>
      <c r="T172" s="154"/>
      <c r="AT172" s="149" t="s">
        <v>144</v>
      </c>
      <c r="AU172" s="149" t="s">
        <v>85</v>
      </c>
      <c r="AV172" s="13" t="s">
        <v>85</v>
      </c>
      <c r="AW172" s="13" t="s">
        <v>32</v>
      </c>
      <c r="AX172" s="13" t="s">
        <v>81</v>
      </c>
      <c r="AY172" s="149" t="s">
        <v>135</v>
      </c>
    </row>
    <row r="173" spans="2:65" s="1" customFormat="1" ht="24.2" customHeight="1">
      <c r="B173" s="127"/>
      <c r="C173" s="128" t="s">
        <v>230</v>
      </c>
      <c r="D173" s="128" t="s">
        <v>137</v>
      </c>
      <c r="E173" s="129" t="s">
        <v>231</v>
      </c>
      <c r="F173" s="130" t="s">
        <v>232</v>
      </c>
      <c r="G173" s="131" t="s">
        <v>161</v>
      </c>
      <c r="H173" s="132">
        <v>5</v>
      </c>
      <c r="I173" s="133"/>
      <c r="J173" s="134">
        <f>ROUND(I173*H173,2)</f>
        <v>0</v>
      </c>
      <c r="K173" s="130" t="s">
        <v>1</v>
      </c>
      <c r="L173" s="31"/>
      <c r="M173" s="135" t="s">
        <v>1</v>
      </c>
      <c r="N173" s="136" t="s">
        <v>41</v>
      </c>
      <c r="P173" s="137">
        <f>O173*H173</f>
        <v>0</v>
      </c>
      <c r="Q173" s="137">
        <v>4.6339999999999999E-2</v>
      </c>
      <c r="R173" s="137">
        <f>Q173*H173</f>
        <v>0.23169999999999999</v>
      </c>
      <c r="S173" s="137">
        <v>0</v>
      </c>
      <c r="T173" s="138">
        <f>S173*H173</f>
        <v>0</v>
      </c>
      <c r="AR173" s="139" t="s">
        <v>142</v>
      </c>
      <c r="AT173" s="139" t="s">
        <v>137</v>
      </c>
      <c r="AU173" s="139" t="s">
        <v>85</v>
      </c>
      <c r="AY173" s="16" t="s">
        <v>135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81</v>
      </c>
      <c r="BK173" s="140">
        <f>ROUND(I173*H173,2)</f>
        <v>0</v>
      </c>
      <c r="BL173" s="16" t="s">
        <v>142</v>
      </c>
      <c r="BM173" s="139" t="s">
        <v>233</v>
      </c>
    </row>
    <row r="174" spans="2:65" s="1" customFormat="1" ht="21.75" customHeight="1">
      <c r="B174" s="127"/>
      <c r="C174" s="128" t="s">
        <v>234</v>
      </c>
      <c r="D174" s="128" t="s">
        <v>137</v>
      </c>
      <c r="E174" s="129" t="s">
        <v>235</v>
      </c>
      <c r="F174" s="130" t="s">
        <v>236</v>
      </c>
      <c r="G174" s="131" t="s">
        <v>161</v>
      </c>
      <c r="H174" s="132">
        <v>50</v>
      </c>
      <c r="I174" s="133"/>
      <c r="J174" s="134">
        <f>ROUND(I174*H174,2)</f>
        <v>0</v>
      </c>
      <c r="K174" s="130" t="s">
        <v>141</v>
      </c>
      <c r="L174" s="31"/>
      <c r="M174" s="135" t="s">
        <v>1</v>
      </c>
      <c r="N174" s="136" t="s">
        <v>41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142</v>
      </c>
      <c r="AT174" s="139" t="s">
        <v>137</v>
      </c>
      <c r="AU174" s="139" t="s">
        <v>85</v>
      </c>
      <c r="AY174" s="16" t="s">
        <v>135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81</v>
      </c>
      <c r="BK174" s="140">
        <f>ROUND(I174*H174,2)</f>
        <v>0</v>
      </c>
      <c r="BL174" s="16" t="s">
        <v>142</v>
      </c>
      <c r="BM174" s="139" t="s">
        <v>237</v>
      </c>
    </row>
    <row r="175" spans="2:65" s="11" customFormat="1" ht="22.9" customHeight="1">
      <c r="B175" s="115"/>
      <c r="D175" s="116" t="s">
        <v>75</v>
      </c>
      <c r="E175" s="125" t="s">
        <v>142</v>
      </c>
      <c r="F175" s="125" t="s">
        <v>238</v>
      </c>
      <c r="I175" s="118"/>
      <c r="J175" s="126">
        <f>BK175</f>
        <v>0</v>
      </c>
      <c r="L175" s="115"/>
      <c r="M175" s="120"/>
      <c r="P175" s="121">
        <f>SUM(P176:P177)</f>
        <v>0</v>
      </c>
      <c r="R175" s="121">
        <f>SUM(R176:R177)</f>
        <v>4.5378480000000003</v>
      </c>
      <c r="T175" s="122">
        <f>SUM(T176:T177)</f>
        <v>0</v>
      </c>
      <c r="AR175" s="116" t="s">
        <v>81</v>
      </c>
      <c r="AT175" s="123" t="s">
        <v>75</v>
      </c>
      <c r="AU175" s="123" t="s">
        <v>81</v>
      </c>
      <c r="AY175" s="116" t="s">
        <v>135</v>
      </c>
      <c r="BK175" s="124">
        <f>SUM(BK176:BK177)</f>
        <v>0</v>
      </c>
    </row>
    <row r="176" spans="2:65" s="1" customFormat="1" ht="24.2" customHeight="1">
      <c r="B176" s="127"/>
      <c r="C176" s="128" t="s">
        <v>239</v>
      </c>
      <c r="D176" s="128" t="s">
        <v>137</v>
      </c>
      <c r="E176" s="129" t="s">
        <v>240</v>
      </c>
      <c r="F176" s="130" t="s">
        <v>241</v>
      </c>
      <c r="G176" s="131" t="s">
        <v>170</v>
      </c>
      <c r="H176" s="132">
        <v>2.4</v>
      </c>
      <c r="I176" s="133"/>
      <c r="J176" s="134">
        <f>ROUND(I176*H176,2)</f>
        <v>0</v>
      </c>
      <c r="K176" s="130" t="s">
        <v>141</v>
      </c>
      <c r="L176" s="31"/>
      <c r="M176" s="135" t="s">
        <v>1</v>
      </c>
      <c r="N176" s="136" t="s">
        <v>41</v>
      </c>
      <c r="P176" s="137">
        <f>O176*H176</f>
        <v>0</v>
      </c>
      <c r="Q176" s="137">
        <v>1.8907700000000001</v>
      </c>
      <c r="R176" s="137">
        <f>Q176*H176</f>
        <v>4.5378480000000003</v>
      </c>
      <c r="S176" s="137">
        <v>0</v>
      </c>
      <c r="T176" s="138">
        <f>S176*H176</f>
        <v>0</v>
      </c>
      <c r="AR176" s="139" t="s">
        <v>142</v>
      </c>
      <c r="AT176" s="139" t="s">
        <v>137</v>
      </c>
      <c r="AU176" s="139" t="s">
        <v>85</v>
      </c>
      <c r="AY176" s="16" t="s">
        <v>135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81</v>
      </c>
      <c r="BK176" s="140">
        <f>ROUND(I176*H176,2)</f>
        <v>0</v>
      </c>
      <c r="BL176" s="16" t="s">
        <v>142</v>
      </c>
      <c r="BM176" s="139" t="s">
        <v>242</v>
      </c>
    </row>
    <row r="177" spans="2:65" s="13" customFormat="1" ht="11.25">
      <c r="B177" s="148"/>
      <c r="D177" s="142" t="s">
        <v>144</v>
      </c>
      <c r="E177" s="149" t="s">
        <v>86</v>
      </c>
      <c r="F177" s="150" t="s">
        <v>243</v>
      </c>
      <c r="H177" s="151">
        <v>2.4</v>
      </c>
      <c r="I177" s="152"/>
      <c r="L177" s="148"/>
      <c r="M177" s="153"/>
      <c r="T177" s="154"/>
      <c r="AT177" s="149" t="s">
        <v>144</v>
      </c>
      <c r="AU177" s="149" t="s">
        <v>85</v>
      </c>
      <c r="AV177" s="13" t="s">
        <v>85</v>
      </c>
      <c r="AW177" s="13" t="s">
        <v>32</v>
      </c>
      <c r="AX177" s="13" t="s">
        <v>81</v>
      </c>
      <c r="AY177" s="149" t="s">
        <v>135</v>
      </c>
    </row>
    <row r="178" spans="2:65" s="11" customFormat="1" ht="22.9" customHeight="1">
      <c r="B178" s="115"/>
      <c r="D178" s="116" t="s">
        <v>75</v>
      </c>
      <c r="E178" s="125" t="s">
        <v>158</v>
      </c>
      <c r="F178" s="125" t="s">
        <v>244</v>
      </c>
      <c r="I178" s="118"/>
      <c r="J178" s="126">
        <f>BK178</f>
        <v>0</v>
      </c>
      <c r="L178" s="115"/>
      <c r="M178" s="120"/>
      <c r="P178" s="121">
        <f>SUM(P179:P194)</f>
        <v>0</v>
      </c>
      <c r="R178" s="121">
        <f>SUM(R179:R194)</f>
        <v>66.178794999999994</v>
      </c>
      <c r="T178" s="122">
        <f>SUM(T179:T194)</f>
        <v>0</v>
      </c>
      <c r="AR178" s="116" t="s">
        <v>81</v>
      </c>
      <c r="AT178" s="123" t="s">
        <v>75</v>
      </c>
      <c r="AU178" s="123" t="s">
        <v>81</v>
      </c>
      <c r="AY178" s="116" t="s">
        <v>135</v>
      </c>
      <c r="BK178" s="124">
        <f>SUM(BK179:BK194)</f>
        <v>0</v>
      </c>
    </row>
    <row r="179" spans="2:65" s="1" customFormat="1" ht="21.75" customHeight="1">
      <c r="B179" s="127"/>
      <c r="C179" s="128" t="s">
        <v>7</v>
      </c>
      <c r="D179" s="128" t="s">
        <v>137</v>
      </c>
      <c r="E179" s="129" t="s">
        <v>245</v>
      </c>
      <c r="F179" s="130" t="s">
        <v>246</v>
      </c>
      <c r="G179" s="131" t="s">
        <v>140</v>
      </c>
      <c r="H179" s="132">
        <v>2.1</v>
      </c>
      <c r="I179" s="133"/>
      <c r="J179" s="134">
        <f>ROUND(I179*H179,2)</f>
        <v>0</v>
      </c>
      <c r="K179" s="130" t="s">
        <v>141</v>
      </c>
      <c r="L179" s="31"/>
      <c r="M179" s="135" t="s">
        <v>1</v>
      </c>
      <c r="N179" s="136" t="s">
        <v>41</v>
      </c>
      <c r="P179" s="137">
        <f>O179*H179</f>
        <v>0</v>
      </c>
      <c r="Q179" s="137">
        <v>0.23</v>
      </c>
      <c r="R179" s="137">
        <f>Q179*H179</f>
        <v>0.48300000000000004</v>
      </c>
      <c r="S179" s="137">
        <v>0</v>
      </c>
      <c r="T179" s="138">
        <f>S179*H179</f>
        <v>0</v>
      </c>
      <c r="AR179" s="139" t="s">
        <v>142</v>
      </c>
      <c r="AT179" s="139" t="s">
        <v>137</v>
      </c>
      <c r="AU179" s="139" t="s">
        <v>85</v>
      </c>
      <c r="AY179" s="16" t="s">
        <v>135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6" t="s">
        <v>81</v>
      </c>
      <c r="BK179" s="140">
        <f>ROUND(I179*H179,2)</f>
        <v>0</v>
      </c>
      <c r="BL179" s="16" t="s">
        <v>142</v>
      </c>
      <c r="BM179" s="139" t="s">
        <v>247</v>
      </c>
    </row>
    <row r="180" spans="2:65" s="12" customFormat="1" ht="11.25">
      <c r="B180" s="141"/>
      <c r="D180" s="142" t="s">
        <v>144</v>
      </c>
      <c r="E180" s="143" t="s">
        <v>1</v>
      </c>
      <c r="F180" s="144" t="s">
        <v>248</v>
      </c>
      <c r="H180" s="143" t="s">
        <v>1</v>
      </c>
      <c r="I180" s="145"/>
      <c r="L180" s="141"/>
      <c r="M180" s="146"/>
      <c r="T180" s="147"/>
      <c r="AT180" s="143" t="s">
        <v>144</v>
      </c>
      <c r="AU180" s="143" t="s">
        <v>85</v>
      </c>
      <c r="AV180" s="12" t="s">
        <v>81</v>
      </c>
      <c r="AW180" s="12" t="s">
        <v>32</v>
      </c>
      <c r="AX180" s="12" t="s">
        <v>76</v>
      </c>
      <c r="AY180" s="143" t="s">
        <v>135</v>
      </c>
    </row>
    <row r="181" spans="2:65" s="13" customFormat="1" ht="11.25">
      <c r="B181" s="148"/>
      <c r="D181" s="142" t="s">
        <v>144</v>
      </c>
      <c r="E181" s="149" t="s">
        <v>1</v>
      </c>
      <c r="F181" s="150" t="s">
        <v>249</v>
      </c>
      <c r="H181" s="151">
        <v>2.1</v>
      </c>
      <c r="I181" s="152"/>
      <c r="L181" s="148"/>
      <c r="M181" s="153"/>
      <c r="T181" s="154"/>
      <c r="AT181" s="149" t="s">
        <v>144</v>
      </c>
      <c r="AU181" s="149" t="s">
        <v>85</v>
      </c>
      <c r="AV181" s="13" t="s">
        <v>85</v>
      </c>
      <c r="AW181" s="13" t="s">
        <v>32</v>
      </c>
      <c r="AX181" s="13" t="s">
        <v>81</v>
      </c>
      <c r="AY181" s="149" t="s">
        <v>135</v>
      </c>
    </row>
    <row r="182" spans="2:65" s="1" customFormat="1" ht="24.2" customHeight="1">
      <c r="B182" s="127"/>
      <c r="C182" s="128" t="s">
        <v>250</v>
      </c>
      <c r="D182" s="128" t="s">
        <v>137</v>
      </c>
      <c r="E182" s="129" t="s">
        <v>251</v>
      </c>
      <c r="F182" s="130" t="s">
        <v>252</v>
      </c>
      <c r="G182" s="131" t="s">
        <v>140</v>
      </c>
      <c r="H182" s="132">
        <v>2.1</v>
      </c>
      <c r="I182" s="133"/>
      <c r="J182" s="134">
        <f>ROUND(I182*H182,2)</f>
        <v>0</v>
      </c>
      <c r="K182" s="130" t="s">
        <v>141</v>
      </c>
      <c r="L182" s="31"/>
      <c r="M182" s="135" t="s">
        <v>1</v>
      </c>
      <c r="N182" s="136" t="s">
        <v>41</v>
      </c>
      <c r="P182" s="137">
        <f>O182*H182</f>
        <v>0</v>
      </c>
      <c r="Q182" s="137">
        <v>7.1000000000000002E-4</v>
      </c>
      <c r="R182" s="137">
        <f>Q182*H182</f>
        <v>1.4910000000000001E-3</v>
      </c>
      <c r="S182" s="137">
        <v>0</v>
      </c>
      <c r="T182" s="138">
        <f>S182*H182</f>
        <v>0</v>
      </c>
      <c r="AR182" s="139" t="s">
        <v>142</v>
      </c>
      <c r="AT182" s="139" t="s">
        <v>137</v>
      </c>
      <c r="AU182" s="139" t="s">
        <v>85</v>
      </c>
      <c r="AY182" s="16" t="s">
        <v>135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6" t="s">
        <v>81</v>
      </c>
      <c r="BK182" s="140">
        <f>ROUND(I182*H182,2)</f>
        <v>0</v>
      </c>
      <c r="BL182" s="16" t="s">
        <v>142</v>
      </c>
      <c r="BM182" s="139" t="s">
        <v>253</v>
      </c>
    </row>
    <row r="183" spans="2:65" s="1" customFormat="1" ht="33" customHeight="1">
      <c r="B183" s="127"/>
      <c r="C183" s="128" t="s">
        <v>254</v>
      </c>
      <c r="D183" s="128" t="s">
        <v>137</v>
      </c>
      <c r="E183" s="129" t="s">
        <v>255</v>
      </c>
      <c r="F183" s="130" t="s">
        <v>256</v>
      </c>
      <c r="G183" s="131" t="s">
        <v>140</v>
      </c>
      <c r="H183" s="132">
        <v>4.2</v>
      </c>
      <c r="I183" s="133"/>
      <c r="J183" s="134">
        <f>ROUND(I183*H183,2)</f>
        <v>0</v>
      </c>
      <c r="K183" s="130" t="s">
        <v>141</v>
      </c>
      <c r="L183" s="31"/>
      <c r="M183" s="135" t="s">
        <v>1</v>
      </c>
      <c r="N183" s="136" t="s">
        <v>41</v>
      </c>
      <c r="P183" s="137">
        <f>O183*H183</f>
        <v>0</v>
      </c>
      <c r="Q183" s="137">
        <v>0.12966</v>
      </c>
      <c r="R183" s="137">
        <f>Q183*H183</f>
        <v>0.54457200000000006</v>
      </c>
      <c r="S183" s="137">
        <v>0</v>
      </c>
      <c r="T183" s="138">
        <f>S183*H183</f>
        <v>0</v>
      </c>
      <c r="AR183" s="139" t="s">
        <v>142</v>
      </c>
      <c r="AT183" s="139" t="s">
        <v>137</v>
      </c>
      <c r="AU183" s="139" t="s">
        <v>85</v>
      </c>
      <c r="AY183" s="16" t="s">
        <v>135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81</v>
      </c>
      <c r="BK183" s="140">
        <f>ROUND(I183*H183,2)</f>
        <v>0</v>
      </c>
      <c r="BL183" s="16" t="s">
        <v>142</v>
      </c>
      <c r="BM183" s="139" t="s">
        <v>257</v>
      </c>
    </row>
    <row r="184" spans="2:65" s="13" customFormat="1" ht="11.25">
      <c r="B184" s="148"/>
      <c r="D184" s="142" t="s">
        <v>144</v>
      </c>
      <c r="E184" s="149" t="s">
        <v>1</v>
      </c>
      <c r="F184" s="150" t="s">
        <v>258</v>
      </c>
      <c r="H184" s="151">
        <v>4.2</v>
      </c>
      <c r="I184" s="152"/>
      <c r="L184" s="148"/>
      <c r="M184" s="153"/>
      <c r="T184" s="154"/>
      <c r="AT184" s="149" t="s">
        <v>144</v>
      </c>
      <c r="AU184" s="149" t="s">
        <v>85</v>
      </c>
      <c r="AV184" s="13" t="s">
        <v>85</v>
      </c>
      <c r="AW184" s="13" t="s">
        <v>32</v>
      </c>
      <c r="AX184" s="13" t="s">
        <v>81</v>
      </c>
      <c r="AY184" s="149" t="s">
        <v>135</v>
      </c>
    </row>
    <row r="185" spans="2:65" s="1" customFormat="1" ht="33" customHeight="1">
      <c r="B185" s="127"/>
      <c r="C185" s="128" t="s">
        <v>259</v>
      </c>
      <c r="D185" s="128" t="s">
        <v>137</v>
      </c>
      <c r="E185" s="129" t="s">
        <v>260</v>
      </c>
      <c r="F185" s="130" t="s">
        <v>261</v>
      </c>
      <c r="G185" s="131" t="s">
        <v>140</v>
      </c>
      <c r="H185" s="132">
        <v>140</v>
      </c>
      <c r="I185" s="133"/>
      <c r="J185" s="134">
        <f>ROUND(I185*H185,2)</f>
        <v>0</v>
      </c>
      <c r="K185" s="130" t="s">
        <v>141</v>
      </c>
      <c r="L185" s="31"/>
      <c r="M185" s="135" t="s">
        <v>1</v>
      </c>
      <c r="N185" s="136" t="s">
        <v>41</v>
      </c>
      <c r="P185" s="137">
        <f>O185*H185</f>
        <v>0</v>
      </c>
      <c r="Q185" s="137">
        <v>8.9219999999999994E-2</v>
      </c>
      <c r="R185" s="137">
        <f>Q185*H185</f>
        <v>12.490799999999998</v>
      </c>
      <c r="S185" s="137">
        <v>0</v>
      </c>
      <c r="T185" s="138">
        <f>S185*H185</f>
        <v>0</v>
      </c>
      <c r="AR185" s="139" t="s">
        <v>142</v>
      </c>
      <c r="AT185" s="139" t="s">
        <v>137</v>
      </c>
      <c r="AU185" s="139" t="s">
        <v>85</v>
      </c>
      <c r="AY185" s="16" t="s">
        <v>135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81</v>
      </c>
      <c r="BK185" s="140">
        <f>ROUND(I185*H185,2)</f>
        <v>0</v>
      </c>
      <c r="BL185" s="16" t="s">
        <v>142</v>
      </c>
      <c r="BM185" s="139" t="s">
        <v>262</v>
      </c>
    </row>
    <row r="186" spans="2:65" s="1" customFormat="1" ht="21.75" customHeight="1">
      <c r="B186" s="127"/>
      <c r="C186" s="162" t="s">
        <v>263</v>
      </c>
      <c r="D186" s="162" t="s">
        <v>203</v>
      </c>
      <c r="E186" s="163" t="s">
        <v>264</v>
      </c>
      <c r="F186" s="164" t="s">
        <v>265</v>
      </c>
      <c r="G186" s="165" t="s">
        <v>140</v>
      </c>
      <c r="H186" s="166">
        <v>142.80000000000001</v>
      </c>
      <c r="I186" s="167"/>
      <c r="J186" s="168">
        <f>ROUND(I186*H186,2)</f>
        <v>0</v>
      </c>
      <c r="K186" s="164" t="s">
        <v>141</v>
      </c>
      <c r="L186" s="169"/>
      <c r="M186" s="170" t="s">
        <v>1</v>
      </c>
      <c r="N186" s="171" t="s">
        <v>41</v>
      </c>
      <c r="P186" s="137">
        <f>O186*H186</f>
        <v>0</v>
      </c>
      <c r="Q186" s="137">
        <v>0.13100000000000001</v>
      </c>
      <c r="R186" s="137">
        <f>Q186*H186</f>
        <v>18.706800000000001</v>
      </c>
      <c r="S186" s="137">
        <v>0</v>
      </c>
      <c r="T186" s="138">
        <f>S186*H186</f>
        <v>0</v>
      </c>
      <c r="AR186" s="139" t="s">
        <v>179</v>
      </c>
      <c r="AT186" s="139" t="s">
        <v>203</v>
      </c>
      <c r="AU186" s="139" t="s">
        <v>85</v>
      </c>
      <c r="AY186" s="16" t="s">
        <v>135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6" t="s">
        <v>81</v>
      </c>
      <c r="BK186" s="140">
        <f>ROUND(I186*H186,2)</f>
        <v>0</v>
      </c>
      <c r="BL186" s="16" t="s">
        <v>142</v>
      </c>
      <c r="BM186" s="139" t="s">
        <v>266</v>
      </c>
    </row>
    <row r="187" spans="2:65" s="13" customFormat="1" ht="11.25">
      <c r="B187" s="148"/>
      <c r="D187" s="142" t="s">
        <v>144</v>
      </c>
      <c r="F187" s="150" t="s">
        <v>267</v>
      </c>
      <c r="H187" s="151">
        <v>142.80000000000001</v>
      </c>
      <c r="I187" s="152"/>
      <c r="L187" s="148"/>
      <c r="M187" s="153"/>
      <c r="T187" s="154"/>
      <c r="AT187" s="149" t="s">
        <v>144</v>
      </c>
      <c r="AU187" s="149" t="s">
        <v>85</v>
      </c>
      <c r="AV187" s="13" t="s">
        <v>85</v>
      </c>
      <c r="AW187" s="13" t="s">
        <v>3</v>
      </c>
      <c r="AX187" s="13" t="s">
        <v>81</v>
      </c>
      <c r="AY187" s="149" t="s">
        <v>135</v>
      </c>
    </row>
    <row r="188" spans="2:65" s="1" customFormat="1" ht="33" customHeight="1">
      <c r="B188" s="127"/>
      <c r="C188" s="128" t="s">
        <v>268</v>
      </c>
      <c r="D188" s="128" t="s">
        <v>137</v>
      </c>
      <c r="E188" s="129" t="s">
        <v>269</v>
      </c>
      <c r="F188" s="130" t="s">
        <v>270</v>
      </c>
      <c r="G188" s="131" t="s">
        <v>140</v>
      </c>
      <c r="H188" s="132">
        <v>125.6</v>
      </c>
      <c r="I188" s="133"/>
      <c r="J188" s="134">
        <f>ROUND(I188*H188,2)</f>
        <v>0</v>
      </c>
      <c r="K188" s="130" t="s">
        <v>141</v>
      </c>
      <c r="L188" s="31"/>
      <c r="M188" s="135" t="s">
        <v>1</v>
      </c>
      <c r="N188" s="136" t="s">
        <v>41</v>
      </c>
      <c r="P188" s="137">
        <f>O188*H188</f>
        <v>0</v>
      </c>
      <c r="Q188" s="137">
        <v>9.0620000000000006E-2</v>
      </c>
      <c r="R188" s="137">
        <f>Q188*H188</f>
        <v>11.381872</v>
      </c>
      <c r="S188" s="137">
        <v>0</v>
      </c>
      <c r="T188" s="138">
        <f>S188*H188</f>
        <v>0</v>
      </c>
      <c r="AR188" s="139" t="s">
        <v>142</v>
      </c>
      <c r="AT188" s="139" t="s">
        <v>137</v>
      </c>
      <c r="AU188" s="139" t="s">
        <v>85</v>
      </c>
      <c r="AY188" s="16" t="s">
        <v>135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81</v>
      </c>
      <c r="BK188" s="140">
        <f>ROUND(I188*H188,2)</f>
        <v>0</v>
      </c>
      <c r="BL188" s="16" t="s">
        <v>142</v>
      </c>
      <c r="BM188" s="139" t="s">
        <v>271</v>
      </c>
    </row>
    <row r="189" spans="2:65" s="13" customFormat="1" ht="11.25">
      <c r="B189" s="148"/>
      <c r="D189" s="142" t="s">
        <v>144</v>
      </c>
      <c r="E189" s="149" t="s">
        <v>1</v>
      </c>
      <c r="F189" s="150" t="s">
        <v>272</v>
      </c>
      <c r="H189" s="151">
        <v>125.6</v>
      </c>
      <c r="I189" s="152"/>
      <c r="L189" s="148"/>
      <c r="M189" s="153"/>
      <c r="T189" s="154"/>
      <c r="AT189" s="149" t="s">
        <v>144</v>
      </c>
      <c r="AU189" s="149" t="s">
        <v>85</v>
      </c>
      <c r="AV189" s="13" t="s">
        <v>85</v>
      </c>
      <c r="AW189" s="13" t="s">
        <v>32</v>
      </c>
      <c r="AX189" s="13" t="s">
        <v>81</v>
      </c>
      <c r="AY189" s="149" t="s">
        <v>135</v>
      </c>
    </row>
    <row r="190" spans="2:65" s="1" customFormat="1" ht="21.75" customHeight="1">
      <c r="B190" s="127"/>
      <c r="C190" s="162" t="s">
        <v>273</v>
      </c>
      <c r="D190" s="162" t="s">
        <v>203</v>
      </c>
      <c r="E190" s="163" t="s">
        <v>274</v>
      </c>
      <c r="F190" s="164" t="s">
        <v>275</v>
      </c>
      <c r="G190" s="165" t="s">
        <v>140</v>
      </c>
      <c r="H190" s="166">
        <v>125.46</v>
      </c>
      <c r="I190" s="167"/>
      <c r="J190" s="168">
        <f>ROUND(I190*H190,2)</f>
        <v>0</v>
      </c>
      <c r="K190" s="164" t="s">
        <v>141</v>
      </c>
      <c r="L190" s="169"/>
      <c r="M190" s="170" t="s">
        <v>1</v>
      </c>
      <c r="N190" s="171" t="s">
        <v>41</v>
      </c>
      <c r="P190" s="137">
        <f>O190*H190</f>
        <v>0</v>
      </c>
      <c r="Q190" s="137">
        <v>0.17599999999999999</v>
      </c>
      <c r="R190" s="137">
        <f>Q190*H190</f>
        <v>22.080959999999997</v>
      </c>
      <c r="S190" s="137">
        <v>0</v>
      </c>
      <c r="T190" s="138">
        <f>S190*H190</f>
        <v>0</v>
      </c>
      <c r="AR190" s="139" t="s">
        <v>179</v>
      </c>
      <c r="AT190" s="139" t="s">
        <v>203</v>
      </c>
      <c r="AU190" s="139" t="s">
        <v>85</v>
      </c>
      <c r="AY190" s="16" t="s">
        <v>135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81</v>
      </c>
      <c r="BK190" s="140">
        <f>ROUND(I190*H190,2)</f>
        <v>0</v>
      </c>
      <c r="BL190" s="16" t="s">
        <v>142</v>
      </c>
      <c r="BM190" s="139" t="s">
        <v>276</v>
      </c>
    </row>
    <row r="191" spans="2:65" s="13" customFormat="1" ht="11.25">
      <c r="B191" s="148"/>
      <c r="D191" s="142" t="s">
        <v>144</v>
      </c>
      <c r="F191" s="150" t="s">
        <v>277</v>
      </c>
      <c r="H191" s="151">
        <v>125.46</v>
      </c>
      <c r="I191" s="152"/>
      <c r="L191" s="148"/>
      <c r="M191" s="153"/>
      <c r="T191" s="154"/>
      <c r="AT191" s="149" t="s">
        <v>144</v>
      </c>
      <c r="AU191" s="149" t="s">
        <v>85</v>
      </c>
      <c r="AV191" s="13" t="s">
        <v>85</v>
      </c>
      <c r="AW191" s="13" t="s">
        <v>3</v>
      </c>
      <c r="AX191" s="13" t="s">
        <v>81</v>
      </c>
      <c r="AY191" s="149" t="s">
        <v>135</v>
      </c>
    </row>
    <row r="192" spans="2:65" s="1" customFormat="1" ht="24.2" customHeight="1">
      <c r="B192" s="127"/>
      <c r="C192" s="162" t="s">
        <v>278</v>
      </c>
      <c r="D192" s="162" t="s">
        <v>203</v>
      </c>
      <c r="E192" s="163" t="s">
        <v>279</v>
      </c>
      <c r="F192" s="164" t="s">
        <v>280</v>
      </c>
      <c r="G192" s="165" t="s">
        <v>140</v>
      </c>
      <c r="H192" s="166">
        <v>2.6520000000000001</v>
      </c>
      <c r="I192" s="167"/>
      <c r="J192" s="168">
        <f>ROUND(I192*H192,2)</f>
        <v>0</v>
      </c>
      <c r="K192" s="164" t="s">
        <v>141</v>
      </c>
      <c r="L192" s="169"/>
      <c r="M192" s="170" t="s">
        <v>1</v>
      </c>
      <c r="N192" s="171" t="s">
        <v>41</v>
      </c>
      <c r="P192" s="137">
        <f>O192*H192</f>
        <v>0</v>
      </c>
      <c r="Q192" s="137">
        <v>0.17499999999999999</v>
      </c>
      <c r="R192" s="137">
        <f>Q192*H192</f>
        <v>0.46410000000000001</v>
      </c>
      <c r="S192" s="137">
        <v>0</v>
      </c>
      <c r="T192" s="138">
        <f>S192*H192</f>
        <v>0</v>
      </c>
      <c r="AR192" s="139" t="s">
        <v>179</v>
      </c>
      <c r="AT192" s="139" t="s">
        <v>203</v>
      </c>
      <c r="AU192" s="139" t="s">
        <v>85</v>
      </c>
      <c r="AY192" s="16" t="s">
        <v>135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6" t="s">
        <v>81</v>
      </c>
      <c r="BK192" s="140">
        <f>ROUND(I192*H192,2)</f>
        <v>0</v>
      </c>
      <c r="BL192" s="16" t="s">
        <v>142</v>
      </c>
      <c r="BM192" s="139" t="s">
        <v>281</v>
      </c>
    </row>
    <row r="193" spans="2:65" s="13" customFormat="1" ht="11.25">
      <c r="B193" s="148"/>
      <c r="D193" s="142" t="s">
        <v>144</v>
      </c>
      <c r="F193" s="150" t="s">
        <v>282</v>
      </c>
      <c r="H193" s="151">
        <v>2.6520000000000001</v>
      </c>
      <c r="I193" s="152"/>
      <c r="L193" s="148"/>
      <c r="M193" s="153"/>
      <c r="T193" s="154"/>
      <c r="AT193" s="149" t="s">
        <v>144</v>
      </c>
      <c r="AU193" s="149" t="s">
        <v>85</v>
      </c>
      <c r="AV193" s="13" t="s">
        <v>85</v>
      </c>
      <c r="AW193" s="13" t="s">
        <v>3</v>
      </c>
      <c r="AX193" s="13" t="s">
        <v>81</v>
      </c>
      <c r="AY193" s="149" t="s">
        <v>135</v>
      </c>
    </row>
    <row r="194" spans="2:65" s="1" customFormat="1" ht="21.75" customHeight="1">
      <c r="B194" s="127"/>
      <c r="C194" s="128" t="s">
        <v>283</v>
      </c>
      <c r="D194" s="128" t="s">
        <v>137</v>
      </c>
      <c r="E194" s="129" t="s">
        <v>284</v>
      </c>
      <c r="F194" s="130" t="s">
        <v>285</v>
      </c>
      <c r="G194" s="131" t="s">
        <v>161</v>
      </c>
      <c r="H194" s="132">
        <v>7</v>
      </c>
      <c r="I194" s="133"/>
      <c r="J194" s="134">
        <f>ROUND(I194*H194,2)</f>
        <v>0</v>
      </c>
      <c r="K194" s="130" t="s">
        <v>141</v>
      </c>
      <c r="L194" s="31"/>
      <c r="M194" s="135" t="s">
        <v>1</v>
      </c>
      <c r="N194" s="136" t="s">
        <v>41</v>
      </c>
      <c r="P194" s="137">
        <f>O194*H194</f>
        <v>0</v>
      </c>
      <c r="Q194" s="137">
        <v>3.5999999999999999E-3</v>
      </c>
      <c r="R194" s="137">
        <f>Q194*H194</f>
        <v>2.52E-2</v>
      </c>
      <c r="S194" s="137">
        <v>0</v>
      </c>
      <c r="T194" s="138">
        <f>S194*H194</f>
        <v>0</v>
      </c>
      <c r="AR194" s="139" t="s">
        <v>142</v>
      </c>
      <c r="AT194" s="139" t="s">
        <v>137</v>
      </c>
      <c r="AU194" s="139" t="s">
        <v>85</v>
      </c>
      <c r="AY194" s="16" t="s">
        <v>135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6" t="s">
        <v>81</v>
      </c>
      <c r="BK194" s="140">
        <f>ROUND(I194*H194,2)</f>
        <v>0</v>
      </c>
      <c r="BL194" s="16" t="s">
        <v>142</v>
      </c>
      <c r="BM194" s="139" t="s">
        <v>286</v>
      </c>
    </row>
    <row r="195" spans="2:65" s="11" customFormat="1" ht="22.9" customHeight="1">
      <c r="B195" s="115"/>
      <c r="D195" s="116" t="s">
        <v>75</v>
      </c>
      <c r="E195" s="125" t="s">
        <v>163</v>
      </c>
      <c r="F195" s="125" t="s">
        <v>287</v>
      </c>
      <c r="I195" s="118"/>
      <c r="J195" s="126">
        <f>BK195</f>
        <v>0</v>
      </c>
      <c r="L195" s="115"/>
      <c r="M195" s="120"/>
      <c r="P195" s="121">
        <f>SUM(P196:P197)</f>
        <v>0</v>
      </c>
      <c r="R195" s="121">
        <f>SUM(R196:R197)</f>
        <v>0.1072</v>
      </c>
      <c r="T195" s="122">
        <f>SUM(T196:T197)</f>
        <v>0</v>
      </c>
      <c r="AR195" s="116" t="s">
        <v>81</v>
      </c>
      <c r="AT195" s="123" t="s">
        <v>75</v>
      </c>
      <c r="AU195" s="123" t="s">
        <v>81</v>
      </c>
      <c r="AY195" s="116" t="s">
        <v>135</v>
      </c>
      <c r="BK195" s="124">
        <f>SUM(BK196:BK197)</f>
        <v>0</v>
      </c>
    </row>
    <row r="196" spans="2:65" s="1" customFormat="1" ht="24.2" customHeight="1">
      <c r="B196" s="127"/>
      <c r="C196" s="128" t="s">
        <v>90</v>
      </c>
      <c r="D196" s="128" t="s">
        <v>137</v>
      </c>
      <c r="E196" s="129" t="s">
        <v>288</v>
      </c>
      <c r="F196" s="130" t="s">
        <v>289</v>
      </c>
      <c r="G196" s="131" t="s">
        <v>140</v>
      </c>
      <c r="H196" s="132">
        <v>10</v>
      </c>
      <c r="I196" s="133"/>
      <c r="J196" s="134">
        <f>ROUND(I196*H196,2)</f>
        <v>0</v>
      </c>
      <c r="K196" s="130" t="s">
        <v>141</v>
      </c>
      <c r="L196" s="31"/>
      <c r="M196" s="135" t="s">
        <v>1</v>
      </c>
      <c r="N196" s="136" t="s">
        <v>41</v>
      </c>
      <c r="P196" s="137">
        <f>O196*H196</f>
        <v>0</v>
      </c>
      <c r="Q196" s="137">
        <v>2.2000000000000001E-4</v>
      </c>
      <c r="R196" s="137">
        <f>Q196*H196</f>
        <v>2.2000000000000001E-3</v>
      </c>
      <c r="S196" s="137">
        <v>0</v>
      </c>
      <c r="T196" s="138">
        <f>S196*H196</f>
        <v>0</v>
      </c>
      <c r="AR196" s="139" t="s">
        <v>142</v>
      </c>
      <c r="AT196" s="139" t="s">
        <v>137</v>
      </c>
      <c r="AU196" s="139" t="s">
        <v>85</v>
      </c>
      <c r="AY196" s="16" t="s">
        <v>135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81</v>
      </c>
      <c r="BK196" s="140">
        <f>ROUND(I196*H196,2)</f>
        <v>0</v>
      </c>
      <c r="BL196" s="16" t="s">
        <v>142</v>
      </c>
      <c r="BM196" s="139" t="s">
        <v>290</v>
      </c>
    </row>
    <row r="197" spans="2:65" s="1" customFormat="1" ht="24.2" customHeight="1">
      <c r="B197" s="127"/>
      <c r="C197" s="128" t="s">
        <v>291</v>
      </c>
      <c r="D197" s="128" t="s">
        <v>137</v>
      </c>
      <c r="E197" s="129" t="s">
        <v>292</v>
      </c>
      <c r="F197" s="130" t="s">
        <v>293</v>
      </c>
      <c r="G197" s="131" t="s">
        <v>140</v>
      </c>
      <c r="H197" s="132">
        <v>10</v>
      </c>
      <c r="I197" s="133"/>
      <c r="J197" s="134">
        <f>ROUND(I197*H197,2)</f>
        <v>0</v>
      </c>
      <c r="K197" s="130" t="s">
        <v>141</v>
      </c>
      <c r="L197" s="31"/>
      <c r="M197" s="135" t="s">
        <v>1</v>
      </c>
      <c r="N197" s="136" t="s">
        <v>41</v>
      </c>
      <c r="P197" s="137">
        <f>O197*H197</f>
        <v>0</v>
      </c>
      <c r="Q197" s="137">
        <v>1.0500000000000001E-2</v>
      </c>
      <c r="R197" s="137">
        <f>Q197*H197</f>
        <v>0.10500000000000001</v>
      </c>
      <c r="S197" s="137">
        <v>0</v>
      </c>
      <c r="T197" s="138">
        <f>S197*H197</f>
        <v>0</v>
      </c>
      <c r="AR197" s="139" t="s">
        <v>142</v>
      </c>
      <c r="AT197" s="139" t="s">
        <v>137</v>
      </c>
      <c r="AU197" s="139" t="s">
        <v>85</v>
      </c>
      <c r="AY197" s="16" t="s">
        <v>135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6" t="s">
        <v>81</v>
      </c>
      <c r="BK197" s="140">
        <f>ROUND(I197*H197,2)</f>
        <v>0</v>
      </c>
      <c r="BL197" s="16" t="s">
        <v>142</v>
      </c>
      <c r="BM197" s="139" t="s">
        <v>294</v>
      </c>
    </row>
    <row r="198" spans="2:65" s="11" customFormat="1" ht="22.9" customHeight="1">
      <c r="B198" s="115"/>
      <c r="D198" s="116" t="s">
        <v>75</v>
      </c>
      <c r="E198" s="125" t="s">
        <v>179</v>
      </c>
      <c r="F198" s="125" t="s">
        <v>295</v>
      </c>
      <c r="I198" s="118"/>
      <c r="J198" s="126">
        <f>BK198</f>
        <v>0</v>
      </c>
      <c r="L198" s="115"/>
      <c r="M198" s="120"/>
      <c r="P198" s="121">
        <f>SUM(P199:P201)</f>
        <v>0</v>
      </c>
      <c r="R198" s="121">
        <f>SUM(R199:R201)</f>
        <v>1.1968099999999999</v>
      </c>
      <c r="T198" s="122">
        <f>SUM(T199:T201)</f>
        <v>0</v>
      </c>
      <c r="AR198" s="116" t="s">
        <v>81</v>
      </c>
      <c r="AT198" s="123" t="s">
        <v>75</v>
      </c>
      <c r="AU198" s="123" t="s">
        <v>81</v>
      </c>
      <c r="AY198" s="116" t="s">
        <v>135</v>
      </c>
      <c r="BK198" s="124">
        <f>SUM(BK199:BK201)</f>
        <v>0</v>
      </c>
    </row>
    <row r="199" spans="2:65" s="1" customFormat="1" ht="16.5" customHeight="1">
      <c r="B199" s="127"/>
      <c r="C199" s="128" t="s">
        <v>296</v>
      </c>
      <c r="D199" s="128" t="s">
        <v>137</v>
      </c>
      <c r="E199" s="129" t="s">
        <v>297</v>
      </c>
      <c r="F199" s="130" t="s">
        <v>298</v>
      </c>
      <c r="G199" s="131" t="s">
        <v>299</v>
      </c>
      <c r="H199" s="132">
        <v>1</v>
      </c>
      <c r="I199" s="133"/>
      <c r="J199" s="134">
        <f>ROUND(I199*H199,2)</f>
        <v>0</v>
      </c>
      <c r="K199" s="130" t="s">
        <v>1</v>
      </c>
      <c r="L199" s="31"/>
      <c r="M199" s="135" t="s">
        <v>1</v>
      </c>
      <c r="N199" s="136" t="s">
        <v>41</v>
      </c>
      <c r="P199" s="137">
        <f>O199*H199</f>
        <v>0</v>
      </c>
      <c r="Q199" s="137">
        <v>1.12181</v>
      </c>
      <c r="R199" s="137">
        <f>Q199*H199</f>
        <v>1.12181</v>
      </c>
      <c r="S199" s="137">
        <v>0</v>
      </c>
      <c r="T199" s="138">
        <f>S199*H199</f>
        <v>0</v>
      </c>
      <c r="AR199" s="139" t="s">
        <v>142</v>
      </c>
      <c r="AT199" s="139" t="s">
        <v>137</v>
      </c>
      <c r="AU199" s="139" t="s">
        <v>85</v>
      </c>
      <c r="AY199" s="16" t="s">
        <v>135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81</v>
      </c>
      <c r="BK199" s="140">
        <f>ROUND(I199*H199,2)</f>
        <v>0</v>
      </c>
      <c r="BL199" s="16" t="s">
        <v>142</v>
      </c>
      <c r="BM199" s="139" t="s">
        <v>300</v>
      </c>
    </row>
    <row r="200" spans="2:65" s="1" customFormat="1" ht="24.2" customHeight="1">
      <c r="B200" s="127"/>
      <c r="C200" s="128" t="s">
        <v>301</v>
      </c>
      <c r="D200" s="128" t="s">
        <v>137</v>
      </c>
      <c r="E200" s="129" t="s">
        <v>302</v>
      </c>
      <c r="F200" s="130" t="s">
        <v>303</v>
      </c>
      <c r="G200" s="131" t="s">
        <v>161</v>
      </c>
      <c r="H200" s="132">
        <v>50</v>
      </c>
      <c r="I200" s="133"/>
      <c r="J200" s="134">
        <f>ROUND(I200*H200,2)</f>
        <v>0</v>
      </c>
      <c r="K200" s="130" t="s">
        <v>141</v>
      </c>
      <c r="L200" s="31"/>
      <c r="M200" s="135" t="s">
        <v>1</v>
      </c>
      <c r="N200" s="136" t="s">
        <v>41</v>
      </c>
      <c r="P200" s="137">
        <f>O200*H200</f>
        <v>0</v>
      </c>
      <c r="Q200" s="137">
        <v>1.5E-3</v>
      </c>
      <c r="R200" s="137">
        <f>Q200*H200</f>
        <v>7.4999999999999997E-2</v>
      </c>
      <c r="S200" s="137">
        <v>0</v>
      </c>
      <c r="T200" s="138">
        <f>S200*H200</f>
        <v>0</v>
      </c>
      <c r="AR200" s="139" t="s">
        <v>142</v>
      </c>
      <c r="AT200" s="139" t="s">
        <v>137</v>
      </c>
      <c r="AU200" s="139" t="s">
        <v>85</v>
      </c>
      <c r="AY200" s="16" t="s">
        <v>135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6" t="s">
        <v>81</v>
      </c>
      <c r="BK200" s="140">
        <f>ROUND(I200*H200,2)</f>
        <v>0</v>
      </c>
      <c r="BL200" s="16" t="s">
        <v>142</v>
      </c>
      <c r="BM200" s="139" t="s">
        <v>304</v>
      </c>
    </row>
    <row r="201" spans="2:65" s="1" customFormat="1" ht="21.75" customHeight="1">
      <c r="B201" s="127"/>
      <c r="C201" s="128" t="s">
        <v>305</v>
      </c>
      <c r="D201" s="128" t="s">
        <v>137</v>
      </c>
      <c r="E201" s="129" t="s">
        <v>306</v>
      </c>
      <c r="F201" s="130" t="s">
        <v>307</v>
      </c>
      <c r="G201" s="131" t="s">
        <v>161</v>
      </c>
      <c r="H201" s="132">
        <v>50</v>
      </c>
      <c r="I201" s="133"/>
      <c r="J201" s="134">
        <f>ROUND(I201*H201,2)</f>
        <v>0</v>
      </c>
      <c r="K201" s="130" t="s">
        <v>141</v>
      </c>
      <c r="L201" s="31"/>
      <c r="M201" s="135" t="s">
        <v>1</v>
      </c>
      <c r="N201" s="136" t="s">
        <v>41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142</v>
      </c>
      <c r="AT201" s="139" t="s">
        <v>137</v>
      </c>
      <c r="AU201" s="139" t="s">
        <v>85</v>
      </c>
      <c r="AY201" s="16" t="s">
        <v>135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81</v>
      </c>
      <c r="BK201" s="140">
        <f>ROUND(I201*H201,2)</f>
        <v>0</v>
      </c>
      <c r="BL201" s="16" t="s">
        <v>142</v>
      </c>
      <c r="BM201" s="139" t="s">
        <v>308</v>
      </c>
    </row>
    <row r="202" spans="2:65" s="11" customFormat="1" ht="22.9" customHeight="1">
      <c r="B202" s="115"/>
      <c r="D202" s="116" t="s">
        <v>75</v>
      </c>
      <c r="E202" s="125" t="s">
        <v>183</v>
      </c>
      <c r="F202" s="125" t="s">
        <v>309</v>
      </c>
      <c r="I202" s="118"/>
      <c r="J202" s="126">
        <f>BK202</f>
        <v>0</v>
      </c>
      <c r="L202" s="115"/>
      <c r="M202" s="120"/>
      <c r="P202" s="121">
        <f>SUM(P203:P235)</f>
        <v>0</v>
      </c>
      <c r="R202" s="121">
        <f>SUM(R203:R235)</f>
        <v>15.812219199999998</v>
      </c>
      <c r="T202" s="122">
        <f>SUM(T203:T235)</f>
        <v>6.254249999999999</v>
      </c>
      <c r="AR202" s="116" t="s">
        <v>81</v>
      </c>
      <c r="AT202" s="123" t="s">
        <v>75</v>
      </c>
      <c r="AU202" s="123" t="s">
        <v>81</v>
      </c>
      <c r="AY202" s="116" t="s">
        <v>135</v>
      </c>
      <c r="BK202" s="124">
        <f>SUM(BK203:BK235)</f>
        <v>0</v>
      </c>
    </row>
    <row r="203" spans="2:65" s="1" customFormat="1" ht="33" customHeight="1">
      <c r="B203" s="127"/>
      <c r="C203" s="128" t="s">
        <v>310</v>
      </c>
      <c r="D203" s="128" t="s">
        <v>137</v>
      </c>
      <c r="E203" s="129" t="s">
        <v>311</v>
      </c>
      <c r="F203" s="130" t="s">
        <v>312</v>
      </c>
      <c r="G203" s="131" t="s">
        <v>161</v>
      </c>
      <c r="H203" s="132">
        <v>7</v>
      </c>
      <c r="I203" s="133"/>
      <c r="J203" s="134">
        <f>ROUND(I203*H203,2)</f>
        <v>0</v>
      </c>
      <c r="K203" s="130" t="s">
        <v>141</v>
      </c>
      <c r="L203" s="31"/>
      <c r="M203" s="135" t="s">
        <v>1</v>
      </c>
      <c r="N203" s="136" t="s">
        <v>41</v>
      </c>
      <c r="P203" s="137">
        <f>O203*H203</f>
        <v>0</v>
      </c>
      <c r="Q203" s="137">
        <v>0.1295</v>
      </c>
      <c r="R203" s="137">
        <f>Q203*H203</f>
        <v>0.90650000000000008</v>
      </c>
      <c r="S203" s="137">
        <v>0</v>
      </c>
      <c r="T203" s="138">
        <f>S203*H203</f>
        <v>0</v>
      </c>
      <c r="AR203" s="139" t="s">
        <v>142</v>
      </c>
      <c r="AT203" s="139" t="s">
        <v>137</v>
      </c>
      <c r="AU203" s="139" t="s">
        <v>85</v>
      </c>
      <c r="AY203" s="16" t="s">
        <v>135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6" t="s">
        <v>81</v>
      </c>
      <c r="BK203" s="140">
        <f>ROUND(I203*H203,2)</f>
        <v>0</v>
      </c>
      <c r="BL203" s="16" t="s">
        <v>142</v>
      </c>
      <c r="BM203" s="139" t="s">
        <v>313</v>
      </c>
    </row>
    <row r="204" spans="2:65" s="1" customFormat="1" ht="16.5" customHeight="1">
      <c r="B204" s="127"/>
      <c r="C204" s="162" t="s">
        <v>314</v>
      </c>
      <c r="D204" s="162" t="s">
        <v>203</v>
      </c>
      <c r="E204" s="163" t="s">
        <v>315</v>
      </c>
      <c r="F204" s="164" t="s">
        <v>316</v>
      </c>
      <c r="G204" s="165" t="s">
        <v>161</v>
      </c>
      <c r="H204" s="166">
        <v>7.14</v>
      </c>
      <c r="I204" s="167"/>
      <c r="J204" s="168">
        <f>ROUND(I204*H204,2)</f>
        <v>0</v>
      </c>
      <c r="K204" s="164" t="s">
        <v>141</v>
      </c>
      <c r="L204" s="169"/>
      <c r="M204" s="170" t="s">
        <v>1</v>
      </c>
      <c r="N204" s="171" t="s">
        <v>41</v>
      </c>
      <c r="P204" s="137">
        <f>O204*H204</f>
        <v>0</v>
      </c>
      <c r="Q204" s="137">
        <v>5.6120000000000003E-2</v>
      </c>
      <c r="R204" s="137">
        <f>Q204*H204</f>
        <v>0.40069680000000002</v>
      </c>
      <c r="S204" s="137">
        <v>0</v>
      </c>
      <c r="T204" s="138">
        <f>S204*H204</f>
        <v>0</v>
      </c>
      <c r="AR204" s="139" t="s">
        <v>179</v>
      </c>
      <c r="AT204" s="139" t="s">
        <v>203</v>
      </c>
      <c r="AU204" s="139" t="s">
        <v>85</v>
      </c>
      <c r="AY204" s="16" t="s">
        <v>135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6" t="s">
        <v>81</v>
      </c>
      <c r="BK204" s="140">
        <f>ROUND(I204*H204,2)</f>
        <v>0</v>
      </c>
      <c r="BL204" s="16" t="s">
        <v>142</v>
      </c>
      <c r="BM204" s="139" t="s">
        <v>317</v>
      </c>
    </row>
    <row r="205" spans="2:65" s="13" customFormat="1" ht="11.25">
      <c r="B205" s="148"/>
      <c r="D205" s="142" t="s">
        <v>144</v>
      </c>
      <c r="F205" s="150" t="s">
        <v>318</v>
      </c>
      <c r="H205" s="151">
        <v>7.14</v>
      </c>
      <c r="I205" s="152"/>
      <c r="L205" s="148"/>
      <c r="M205" s="153"/>
      <c r="T205" s="154"/>
      <c r="AT205" s="149" t="s">
        <v>144</v>
      </c>
      <c r="AU205" s="149" t="s">
        <v>85</v>
      </c>
      <c r="AV205" s="13" t="s">
        <v>85</v>
      </c>
      <c r="AW205" s="13" t="s">
        <v>3</v>
      </c>
      <c r="AX205" s="13" t="s">
        <v>81</v>
      </c>
      <c r="AY205" s="149" t="s">
        <v>135</v>
      </c>
    </row>
    <row r="206" spans="2:65" s="1" customFormat="1" ht="24.2" customHeight="1">
      <c r="B206" s="127"/>
      <c r="C206" s="128" t="s">
        <v>319</v>
      </c>
      <c r="D206" s="128" t="s">
        <v>137</v>
      </c>
      <c r="E206" s="129" t="s">
        <v>320</v>
      </c>
      <c r="F206" s="130" t="s">
        <v>321</v>
      </c>
      <c r="G206" s="131" t="s">
        <v>170</v>
      </c>
      <c r="H206" s="132">
        <v>0.21</v>
      </c>
      <c r="I206" s="133"/>
      <c r="J206" s="134">
        <f>ROUND(I206*H206,2)</f>
        <v>0</v>
      </c>
      <c r="K206" s="130" t="s">
        <v>141</v>
      </c>
      <c r="L206" s="31"/>
      <c r="M206" s="135" t="s">
        <v>1</v>
      </c>
      <c r="N206" s="136" t="s">
        <v>41</v>
      </c>
      <c r="P206" s="137">
        <f>O206*H206</f>
        <v>0</v>
      </c>
      <c r="Q206" s="137">
        <v>2.2563399999999998</v>
      </c>
      <c r="R206" s="137">
        <f>Q206*H206</f>
        <v>0.47383139999999996</v>
      </c>
      <c r="S206" s="137">
        <v>0</v>
      </c>
      <c r="T206" s="138">
        <f>S206*H206</f>
        <v>0</v>
      </c>
      <c r="AR206" s="139" t="s">
        <v>142</v>
      </c>
      <c r="AT206" s="139" t="s">
        <v>137</v>
      </c>
      <c r="AU206" s="139" t="s">
        <v>85</v>
      </c>
      <c r="AY206" s="16" t="s">
        <v>135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81</v>
      </c>
      <c r="BK206" s="140">
        <f>ROUND(I206*H206,2)</f>
        <v>0</v>
      </c>
      <c r="BL206" s="16" t="s">
        <v>142</v>
      </c>
      <c r="BM206" s="139" t="s">
        <v>322</v>
      </c>
    </row>
    <row r="207" spans="2:65" s="13" customFormat="1" ht="11.25">
      <c r="B207" s="148"/>
      <c r="D207" s="142" t="s">
        <v>144</v>
      </c>
      <c r="E207" s="149" t="s">
        <v>1</v>
      </c>
      <c r="F207" s="150" t="s">
        <v>323</v>
      </c>
      <c r="H207" s="151">
        <v>0.21</v>
      </c>
      <c r="I207" s="152"/>
      <c r="L207" s="148"/>
      <c r="M207" s="153"/>
      <c r="T207" s="154"/>
      <c r="AT207" s="149" t="s">
        <v>144</v>
      </c>
      <c r="AU207" s="149" t="s">
        <v>85</v>
      </c>
      <c r="AV207" s="13" t="s">
        <v>85</v>
      </c>
      <c r="AW207" s="13" t="s">
        <v>32</v>
      </c>
      <c r="AX207" s="13" t="s">
        <v>81</v>
      </c>
      <c r="AY207" s="149" t="s">
        <v>135</v>
      </c>
    </row>
    <row r="208" spans="2:65" s="1" customFormat="1" ht="24.2" customHeight="1">
      <c r="B208" s="127"/>
      <c r="C208" s="128" t="s">
        <v>324</v>
      </c>
      <c r="D208" s="128" t="s">
        <v>137</v>
      </c>
      <c r="E208" s="129" t="s">
        <v>325</v>
      </c>
      <c r="F208" s="130" t="s">
        <v>326</v>
      </c>
      <c r="G208" s="131" t="s">
        <v>161</v>
      </c>
      <c r="H208" s="132">
        <v>7</v>
      </c>
      <c r="I208" s="133"/>
      <c r="J208" s="134">
        <f t="shared" ref="J208:J213" si="0">ROUND(I208*H208,2)</f>
        <v>0</v>
      </c>
      <c r="K208" s="130" t="s">
        <v>141</v>
      </c>
      <c r="L208" s="31"/>
      <c r="M208" s="135" t="s">
        <v>1</v>
      </c>
      <c r="N208" s="136" t="s">
        <v>41</v>
      </c>
      <c r="P208" s="137">
        <f t="shared" ref="P208:P213" si="1">O208*H208</f>
        <v>0</v>
      </c>
      <c r="Q208" s="137">
        <v>0</v>
      </c>
      <c r="R208" s="137">
        <f t="shared" ref="R208:R213" si="2">Q208*H208</f>
        <v>0</v>
      </c>
      <c r="S208" s="137">
        <v>0</v>
      </c>
      <c r="T208" s="138">
        <f t="shared" ref="T208:T213" si="3">S208*H208</f>
        <v>0</v>
      </c>
      <c r="AR208" s="139" t="s">
        <v>142</v>
      </c>
      <c r="AT208" s="139" t="s">
        <v>137</v>
      </c>
      <c r="AU208" s="139" t="s">
        <v>85</v>
      </c>
      <c r="AY208" s="16" t="s">
        <v>135</v>
      </c>
      <c r="BE208" s="140">
        <f t="shared" ref="BE208:BE213" si="4">IF(N208="základní",J208,0)</f>
        <v>0</v>
      </c>
      <c r="BF208" s="140">
        <f t="shared" ref="BF208:BF213" si="5">IF(N208="snížená",J208,0)</f>
        <v>0</v>
      </c>
      <c r="BG208" s="140">
        <f t="shared" ref="BG208:BG213" si="6">IF(N208="zákl. přenesená",J208,0)</f>
        <v>0</v>
      </c>
      <c r="BH208" s="140">
        <f t="shared" ref="BH208:BH213" si="7">IF(N208="sníž. přenesená",J208,0)</f>
        <v>0</v>
      </c>
      <c r="BI208" s="140">
        <f t="shared" ref="BI208:BI213" si="8">IF(N208="nulová",J208,0)</f>
        <v>0</v>
      </c>
      <c r="BJ208" s="16" t="s">
        <v>81</v>
      </c>
      <c r="BK208" s="140">
        <f t="shared" ref="BK208:BK213" si="9">ROUND(I208*H208,2)</f>
        <v>0</v>
      </c>
      <c r="BL208" s="16" t="s">
        <v>142</v>
      </c>
      <c r="BM208" s="139" t="s">
        <v>327</v>
      </c>
    </row>
    <row r="209" spans="2:65" s="1" customFormat="1" ht="24.2" customHeight="1">
      <c r="B209" s="127"/>
      <c r="C209" s="128" t="s">
        <v>328</v>
      </c>
      <c r="D209" s="128" t="s">
        <v>137</v>
      </c>
      <c r="E209" s="129" t="s">
        <v>329</v>
      </c>
      <c r="F209" s="130" t="s">
        <v>330</v>
      </c>
      <c r="G209" s="131" t="s">
        <v>161</v>
      </c>
      <c r="H209" s="132">
        <v>40</v>
      </c>
      <c r="I209" s="133"/>
      <c r="J209" s="134">
        <f t="shared" si="0"/>
        <v>0</v>
      </c>
      <c r="K209" s="130" t="s">
        <v>141</v>
      </c>
      <c r="L209" s="31"/>
      <c r="M209" s="135" t="s">
        <v>1</v>
      </c>
      <c r="N209" s="136" t="s">
        <v>41</v>
      </c>
      <c r="P209" s="137">
        <f t="shared" si="1"/>
        <v>0</v>
      </c>
      <c r="Q209" s="137">
        <v>0.13095999999999999</v>
      </c>
      <c r="R209" s="137">
        <f t="shared" si="2"/>
        <v>5.2383999999999995</v>
      </c>
      <c r="S209" s="137">
        <v>0</v>
      </c>
      <c r="T209" s="138">
        <f t="shared" si="3"/>
        <v>0</v>
      </c>
      <c r="AR209" s="139" t="s">
        <v>142</v>
      </c>
      <c r="AT209" s="139" t="s">
        <v>137</v>
      </c>
      <c r="AU209" s="139" t="s">
        <v>85</v>
      </c>
      <c r="AY209" s="16" t="s">
        <v>135</v>
      </c>
      <c r="BE209" s="140">
        <f t="shared" si="4"/>
        <v>0</v>
      </c>
      <c r="BF209" s="140">
        <f t="shared" si="5"/>
        <v>0</v>
      </c>
      <c r="BG209" s="140">
        <f t="shared" si="6"/>
        <v>0</v>
      </c>
      <c r="BH209" s="140">
        <f t="shared" si="7"/>
        <v>0</v>
      </c>
      <c r="BI209" s="140">
        <f t="shared" si="8"/>
        <v>0</v>
      </c>
      <c r="BJ209" s="16" t="s">
        <v>81</v>
      </c>
      <c r="BK209" s="140">
        <f t="shared" si="9"/>
        <v>0</v>
      </c>
      <c r="BL209" s="16" t="s">
        <v>142</v>
      </c>
      <c r="BM209" s="139" t="s">
        <v>331</v>
      </c>
    </row>
    <row r="210" spans="2:65" s="1" customFormat="1" ht="16.5" customHeight="1">
      <c r="B210" s="127"/>
      <c r="C210" s="162" t="s">
        <v>332</v>
      </c>
      <c r="D210" s="162" t="s">
        <v>203</v>
      </c>
      <c r="E210" s="163" t="s">
        <v>333</v>
      </c>
      <c r="F210" s="164" t="s">
        <v>334</v>
      </c>
      <c r="G210" s="165" t="s">
        <v>161</v>
      </c>
      <c r="H210" s="166">
        <v>40</v>
      </c>
      <c r="I210" s="167"/>
      <c r="J210" s="168">
        <f t="shared" si="0"/>
        <v>0</v>
      </c>
      <c r="K210" s="164" t="s">
        <v>141</v>
      </c>
      <c r="L210" s="169"/>
      <c r="M210" s="170" t="s">
        <v>1</v>
      </c>
      <c r="N210" s="171" t="s">
        <v>41</v>
      </c>
      <c r="P210" s="137">
        <f t="shared" si="1"/>
        <v>0</v>
      </c>
      <c r="Q210" s="137">
        <v>0.12</v>
      </c>
      <c r="R210" s="137">
        <f t="shared" si="2"/>
        <v>4.8</v>
      </c>
      <c r="S210" s="137">
        <v>0</v>
      </c>
      <c r="T210" s="138">
        <f t="shared" si="3"/>
        <v>0</v>
      </c>
      <c r="AR210" s="139" t="s">
        <v>179</v>
      </c>
      <c r="AT210" s="139" t="s">
        <v>203</v>
      </c>
      <c r="AU210" s="139" t="s">
        <v>85</v>
      </c>
      <c r="AY210" s="16" t="s">
        <v>135</v>
      </c>
      <c r="BE210" s="140">
        <f t="shared" si="4"/>
        <v>0</v>
      </c>
      <c r="BF210" s="140">
        <f t="shared" si="5"/>
        <v>0</v>
      </c>
      <c r="BG210" s="140">
        <f t="shared" si="6"/>
        <v>0</v>
      </c>
      <c r="BH210" s="140">
        <f t="shared" si="7"/>
        <v>0</v>
      </c>
      <c r="BI210" s="140">
        <f t="shared" si="8"/>
        <v>0</v>
      </c>
      <c r="BJ210" s="16" t="s">
        <v>81</v>
      </c>
      <c r="BK210" s="140">
        <f t="shared" si="9"/>
        <v>0</v>
      </c>
      <c r="BL210" s="16" t="s">
        <v>142</v>
      </c>
      <c r="BM210" s="139" t="s">
        <v>335</v>
      </c>
    </row>
    <row r="211" spans="2:65" s="1" customFormat="1" ht="24.2" customHeight="1">
      <c r="B211" s="127"/>
      <c r="C211" s="128" t="s">
        <v>336</v>
      </c>
      <c r="D211" s="128" t="s">
        <v>137</v>
      </c>
      <c r="E211" s="129" t="s">
        <v>337</v>
      </c>
      <c r="F211" s="130" t="s">
        <v>338</v>
      </c>
      <c r="G211" s="131" t="s">
        <v>161</v>
      </c>
      <c r="H211" s="132">
        <v>7</v>
      </c>
      <c r="I211" s="133"/>
      <c r="J211" s="134">
        <f t="shared" si="0"/>
        <v>0</v>
      </c>
      <c r="K211" s="130" t="s">
        <v>141</v>
      </c>
      <c r="L211" s="31"/>
      <c r="M211" s="135" t="s">
        <v>1</v>
      </c>
      <c r="N211" s="136" t="s">
        <v>41</v>
      </c>
      <c r="P211" s="137">
        <f t="shared" si="1"/>
        <v>0</v>
      </c>
      <c r="Q211" s="137">
        <v>0.43540000000000001</v>
      </c>
      <c r="R211" s="137">
        <f t="shared" si="2"/>
        <v>3.0478000000000001</v>
      </c>
      <c r="S211" s="137">
        <v>0</v>
      </c>
      <c r="T211" s="138">
        <f t="shared" si="3"/>
        <v>0</v>
      </c>
      <c r="AR211" s="139" t="s">
        <v>142</v>
      </c>
      <c r="AT211" s="139" t="s">
        <v>137</v>
      </c>
      <c r="AU211" s="139" t="s">
        <v>85</v>
      </c>
      <c r="AY211" s="16" t="s">
        <v>135</v>
      </c>
      <c r="BE211" s="140">
        <f t="shared" si="4"/>
        <v>0</v>
      </c>
      <c r="BF211" s="140">
        <f t="shared" si="5"/>
        <v>0</v>
      </c>
      <c r="BG211" s="140">
        <f t="shared" si="6"/>
        <v>0</v>
      </c>
      <c r="BH211" s="140">
        <f t="shared" si="7"/>
        <v>0</v>
      </c>
      <c r="BI211" s="140">
        <f t="shared" si="8"/>
        <v>0</v>
      </c>
      <c r="BJ211" s="16" t="s">
        <v>81</v>
      </c>
      <c r="BK211" s="140">
        <f t="shared" si="9"/>
        <v>0</v>
      </c>
      <c r="BL211" s="16" t="s">
        <v>142</v>
      </c>
      <c r="BM211" s="139" t="s">
        <v>339</v>
      </c>
    </row>
    <row r="212" spans="2:65" s="1" customFormat="1" ht="24.2" customHeight="1">
      <c r="B212" s="127"/>
      <c r="C212" s="128" t="s">
        <v>340</v>
      </c>
      <c r="D212" s="128" t="s">
        <v>137</v>
      </c>
      <c r="E212" s="129" t="s">
        <v>341</v>
      </c>
      <c r="F212" s="130" t="s">
        <v>342</v>
      </c>
      <c r="G212" s="131" t="s">
        <v>299</v>
      </c>
      <c r="H212" s="132">
        <v>1</v>
      </c>
      <c r="I212" s="133"/>
      <c r="J212" s="134">
        <f t="shared" si="0"/>
        <v>0</v>
      </c>
      <c r="K212" s="130" t="s">
        <v>141</v>
      </c>
      <c r="L212" s="31"/>
      <c r="M212" s="135" t="s">
        <v>1</v>
      </c>
      <c r="N212" s="136" t="s">
        <v>41</v>
      </c>
      <c r="P212" s="137">
        <f t="shared" si="1"/>
        <v>0</v>
      </c>
      <c r="Q212" s="137">
        <v>0.24457999999999999</v>
      </c>
      <c r="R212" s="137">
        <f t="shared" si="2"/>
        <v>0.24457999999999999</v>
      </c>
      <c r="S212" s="137">
        <v>0</v>
      </c>
      <c r="T212" s="138">
        <f t="shared" si="3"/>
        <v>0</v>
      </c>
      <c r="AR212" s="139" t="s">
        <v>142</v>
      </c>
      <c r="AT212" s="139" t="s">
        <v>137</v>
      </c>
      <c r="AU212" s="139" t="s">
        <v>85</v>
      </c>
      <c r="AY212" s="16" t="s">
        <v>135</v>
      </c>
      <c r="BE212" s="140">
        <f t="shared" si="4"/>
        <v>0</v>
      </c>
      <c r="BF212" s="140">
        <f t="shared" si="5"/>
        <v>0</v>
      </c>
      <c r="BG212" s="140">
        <f t="shared" si="6"/>
        <v>0</v>
      </c>
      <c r="BH212" s="140">
        <f t="shared" si="7"/>
        <v>0</v>
      </c>
      <c r="BI212" s="140">
        <f t="shared" si="8"/>
        <v>0</v>
      </c>
      <c r="BJ212" s="16" t="s">
        <v>81</v>
      </c>
      <c r="BK212" s="140">
        <f t="shared" si="9"/>
        <v>0</v>
      </c>
      <c r="BL212" s="16" t="s">
        <v>142</v>
      </c>
      <c r="BM212" s="139" t="s">
        <v>343</v>
      </c>
    </row>
    <row r="213" spans="2:65" s="1" customFormat="1" ht="16.5" customHeight="1">
      <c r="B213" s="127"/>
      <c r="C213" s="128" t="s">
        <v>344</v>
      </c>
      <c r="D213" s="128" t="s">
        <v>137</v>
      </c>
      <c r="E213" s="129" t="s">
        <v>345</v>
      </c>
      <c r="F213" s="130" t="s">
        <v>346</v>
      </c>
      <c r="G213" s="131" t="s">
        <v>170</v>
      </c>
      <c r="H213" s="132">
        <v>1.65</v>
      </c>
      <c r="I213" s="133"/>
      <c r="J213" s="134">
        <f t="shared" si="0"/>
        <v>0</v>
      </c>
      <c r="K213" s="130" t="s">
        <v>141</v>
      </c>
      <c r="L213" s="31"/>
      <c r="M213" s="135" t="s">
        <v>1</v>
      </c>
      <c r="N213" s="136" t="s">
        <v>41</v>
      </c>
      <c r="P213" s="137">
        <f t="shared" si="1"/>
        <v>0</v>
      </c>
      <c r="Q213" s="137">
        <v>0</v>
      </c>
      <c r="R213" s="137">
        <f t="shared" si="2"/>
        <v>0</v>
      </c>
      <c r="S213" s="137">
        <v>2.4</v>
      </c>
      <c r="T213" s="138">
        <f t="shared" si="3"/>
        <v>3.9599999999999995</v>
      </c>
      <c r="AR213" s="139" t="s">
        <v>142</v>
      </c>
      <c r="AT213" s="139" t="s">
        <v>137</v>
      </c>
      <c r="AU213" s="139" t="s">
        <v>85</v>
      </c>
      <c r="AY213" s="16" t="s">
        <v>135</v>
      </c>
      <c r="BE213" s="140">
        <f t="shared" si="4"/>
        <v>0</v>
      </c>
      <c r="BF213" s="140">
        <f t="shared" si="5"/>
        <v>0</v>
      </c>
      <c r="BG213" s="140">
        <f t="shared" si="6"/>
        <v>0</v>
      </c>
      <c r="BH213" s="140">
        <f t="shared" si="7"/>
        <v>0</v>
      </c>
      <c r="BI213" s="140">
        <f t="shared" si="8"/>
        <v>0</v>
      </c>
      <c r="BJ213" s="16" t="s">
        <v>81</v>
      </c>
      <c r="BK213" s="140">
        <f t="shared" si="9"/>
        <v>0</v>
      </c>
      <c r="BL213" s="16" t="s">
        <v>142</v>
      </c>
      <c r="BM213" s="139" t="s">
        <v>347</v>
      </c>
    </row>
    <row r="214" spans="2:65" s="12" customFormat="1" ht="11.25">
      <c r="B214" s="141"/>
      <c r="D214" s="142" t="s">
        <v>144</v>
      </c>
      <c r="E214" s="143" t="s">
        <v>1</v>
      </c>
      <c r="F214" s="144" t="s">
        <v>348</v>
      </c>
      <c r="H214" s="143" t="s">
        <v>1</v>
      </c>
      <c r="I214" s="145"/>
      <c r="L214" s="141"/>
      <c r="M214" s="146"/>
      <c r="T214" s="147"/>
      <c r="AT214" s="143" t="s">
        <v>144</v>
      </c>
      <c r="AU214" s="143" t="s">
        <v>85</v>
      </c>
      <c r="AV214" s="12" t="s">
        <v>81</v>
      </c>
      <c r="AW214" s="12" t="s">
        <v>32</v>
      </c>
      <c r="AX214" s="12" t="s">
        <v>76</v>
      </c>
      <c r="AY214" s="143" t="s">
        <v>135</v>
      </c>
    </row>
    <row r="215" spans="2:65" s="13" customFormat="1" ht="11.25">
      <c r="B215" s="148"/>
      <c r="D215" s="142" t="s">
        <v>144</v>
      </c>
      <c r="E215" s="149" t="s">
        <v>1</v>
      </c>
      <c r="F215" s="150" t="s">
        <v>349</v>
      </c>
      <c r="H215" s="151">
        <v>1.65</v>
      </c>
      <c r="I215" s="152"/>
      <c r="L215" s="148"/>
      <c r="M215" s="153"/>
      <c r="T215" s="154"/>
      <c r="AT215" s="149" t="s">
        <v>144</v>
      </c>
      <c r="AU215" s="149" t="s">
        <v>85</v>
      </c>
      <c r="AV215" s="13" t="s">
        <v>85</v>
      </c>
      <c r="AW215" s="13" t="s">
        <v>32</v>
      </c>
      <c r="AX215" s="13" t="s">
        <v>81</v>
      </c>
      <c r="AY215" s="149" t="s">
        <v>135</v>
      </c>
    </row>
    <row r="216" spans="2:65" s="1" customFormat="1" ht="24.2" customHeight="1">
      <c r="B216" s="127"/>
      <c r="C216" s="128" t="s">
        <v>350</v>
      </c>
      <c r="D216" s="128" t="s">
        <v>137</v>
      </c>
      <c r="E216" s="129" t="s">
        <v>351</v>
      </c>
      <c r="F216" s="130" t="s">
        <v>352</v>
      </c>
      <c r="G216" s="131" t="s">
        <v>140</v>
      </c>
      <c r="H216" s="132">
        <v>10.5</v>
      </c>
      <c r="I216" s="133"/>
      <c r="J216" s="134">
        <f>ROUND(I216*H216,2)</f>
        <v>0</v>
      </c>
      <c r="K216" s="130" t="s">
        <v>141</v>
      </c>
      <c r="L216" s="31"/>
      <c r="M216" s="135" t="s">
        <v>1</v>
      </c>
      <c r="N216" s="136" t="s">
        <v>41</v>
      </c>
      <c r="P216" s="137">
        <f>O216*H216</f>
        <v>0</v>
      </c>
      <c r="Q216" s="137">
        <v>0</v>
      </c>
      <c r="R216" s="137">
        <f>Q216*H216</f>
        <v>0</v>
      </c>
      <c r="S216" s="137">
        <v>0.11</v>
      </c>
      <c r="T216" s="138">
        <f>S216*H216</f>
        <v>1.155</v>
      </c>
      <c r="AR216" s="139" t="s">
        <v>142</v>
      </c>
      <c r="AT216" s="139" t="s">
        <v>137</v>
      </c>
      <c r="AU216" s="139" t="s">
        <v>85</v>
      </c>
      <c r="AY216" s="16" t="s">
        <v>135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6" t="s">
        <v>81</v>
      </c>
      <c r="BK216" s="140">
        <f>ROUND(I216*H216,2)</f>
        <v>0</v>
      </c>
      <c r="BL216" s="16" t="s">
        <v>142</v>
      </c>
      <c r="BM216" s="139" t="s">
        <v>353</v>
      </c>
    </row>
    <row r="217" spans="2:65" s="12" customFormat="1" ht="11.25">
      <c r="B217" s="141"/>
      <c r="D217" s="142" t="s">
        <v>144</v>
      </c>
      <c r="E217" s="143" t="s">
        <v>1</v>
      </c>
      <c r="F217" s="144" t="s">
        <v>354</v>
      </c>
      <c r="H217" s="143" t="s">
        <v>1</v>
      </c>
      <c r="I217" s="145"/>
      <c r="L217" s="141"/>
      <c r="M217" s="146"/>
      <c r="T217" s="147"/>
      <c r="AT217" s="143" t="s">
        <v>144</v>
      </c>
      <c r="AU217" s="143" t="s">
        <v>85</v>
      </c>
      <c r="AV217" s="12" t="s">
        <v>81</v>
      </c>
      <c r="AW217" s="12" t="s">
        <v>32</v>
      </c>
      <c r="AX217" s="12" t="s">
        <v>76</v>
      </c>
      <c r="AY217" s="143" t="s">
        <v>135</v>
      </c>
    </row>
    <row r="218" spans="2:65" s="13" customFormat="1" ht="11.25">
      <c r="B218" s="148"/>
      <c r="D218" s="142" t="s">
        <v>144</v>
      </c>
      <c r="E218" s="149" t="s">
        <v>1</v>
      </c>
      <c r="F218" s="150" t="s">
        <v>355</v>
      </c>
      <c r="H218" s="151">
        <v>10.5</v>
      </c>
      <c r="I218" s="152"/>
      <c r="L218" s="148"/>
      <c r="M218" s="153"/>
      <c r="T218" s="154"/>
      <c r="AT218" s="149" t="s">
        <v>144</v>
      </c>
      <c r="AU218" s="149" t="s">
        <v>85</v>
      </c>
      <c r="AV218" s="13" t="s">
        <v>85</v>
      </c>
      <c r="AW218" s="13" t="s">
        <v>32</v>
      </c>
      <c r="AX218" s="13" t="s">
        <v>81</v>
      </c>
      <c r="AY218" s="149" t="s">
        <v>135</v>
      </c>
    </row>
    <row r="219" spans="2:65" s="1" customFormat="1" ht="24.2" customHeight="1">
      <c r="B219" s="127"/>
      <c r="C219" s="128" t="s">
        <v>356</v>
      </c>
      <c r="D219" s="128" t="s">
        <v>137</v>
      </c>
      <c r="E219" s="129" t="s">
        <v>357</v>
      </c>
      <c r="F219" s="130" t="s">
        <v>358</v>
      </c>
      <c r="G219" s="131" t="s">
        <v>140</v>
      </c>
      <c r="H219" s="132">
        <v>10.5</v>
      </c>
      <c r="I219" s="133"/>
      <c r="J219" s="134">
        <f>ROUND(I219*H219,2)</f>
        <v>0</v>
      </c>
      <c r="K219" s="130" t="s">
        <v>141</v>
      </c>
      <c r="L219" s="31"/>
      <c r="M219" s="135" t="s">
        <v>1</v>
      </c>
      <c r="N219" s="136" t="s">
        <v>41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AR219" s="139" t="s">
        <v>142</v>
      </c>
      <c r="AT219" s="139" t="s">
        <v>137</v>
      </c>
      <c r="AU219" s="139" t="s">
        <v>85</v>
      </c>
      <c r="AY219" s="16" t="s">
        <v>135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6" t="s">
        <v>81</v>
      </c>
      <c r="BK219" s="140">
        <f>ROUND(I219*H219,2)</f>
        <v>0</v>
      </c>
      <c r="BL219" s="16" t="s">
        <v>142</v>
      </c>
      <c r="BM219" s="139" t="s">
        <v>359</v>
      </c>
    </row>
    <row r="220" spans="2:65" s="1" customFormat="1" ht="21.75" customHeight="1">
      <c r="B220" s="127"/>
      <c r="C220" s="128" t="s">
        <v>360</v>
      </c>
      <c r="D220" s="128" t="s">
        <v>137</v>
      </c>
      <c r="E220" s="129" t="s">
        <v>361</v>
      </c>
      <c r="F220" s="130" t="s">
        <v>362</v>
      </c>
      <c r="G220" s="131" t="s">
        <v>140</v>
      </c>
      <c r="H220" s="132">
        <v>5.25</v>
      </c>
      <c r="I220" s="133"/>
      <c r="J220" s="134">
        <f>ROUND(I220*H220,2)</f>
        <v>0</v>
      </c>
      <c r="K220" s="130" t="s">
        <v>141</v>
      </c>
      <c r="L220" s="31"/>
      <c r="M220" s="135" t="s">
        <v>1</v>
      </c>
      <c r="N220" s="136" t="s">
        <v>41</v>
      </c>
      <c r="P220" s="137">
        <f>O220*H220</f>
        <v>0</v>
      </c>
      <c r="Q220" s="137">
        <v>0</v>
      </c>
      <c r="R220" s="137">
        <f>Q220*H220</f>
        <v>0</v>
      </c>
      <c r="S220" s="137">
        <v>2.1999999999999999E-2</v>
      </c>
      <c r="T220" s="138">
        <f>S220*H220</f>
        <v>0.11549999999999999</v>
      </c>
      <c r="AR220" s="139" t="s">
        <v>142</v>
      </c>
      <c r="AT220" s="139" t="s">
        <v>137</v>
      </c>
      <c r="AU220" s="139" t="s">
        <v>85</v>
      </c>
      <c r="AY220" s="16" t="s">
        <v>135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81</v>
      </c>
      <c r="BK220" s="140">
        <f>ROUND(I220*H220,2)</f>
        <v>0</v>
      </c>
      <c r="BL220" s="16" t="s">
        <v>142</v>
      </c>
      <c r="BM220" s="139" t="s">
        <v>363</v>
      </c>
    </row>
    <row r="221" spans="2:65" s="12" customFormat="1" ht="11.25">
      <c r="B221" s="141"/>
      <c r="D221" s="142" t="s">
        <v>144</v>
      </c>
      <c r="E221" s="143" t="s">
        <v>1</v>
      </c>
      <c r="F221" s="144" t="s">
        <v>364</v>
      </c>
      <c r="H221" s="143" t="s">
        <v>1</v>
      </c>
      <c r="I221" s="145"/>
      <c r="L221" s="141"/>
      <c r="M221" s="146"/>
      <c r="T221" s="147"/>
      <c r="AT221" s="143" t="s">
        <v>144</v>
      </c>
      <c r="AU221" s="143" t="s">
        <v>85</v>
      </c>
      <c r="AV221" s="12" t="s">
        <v>81</v>
      </c>
      <c r="AW221" s="12" t="s">
        <v>32</v>
      </c>
      <c r="AX221" s="12" t="s">
        <v>76</v>
      </c>
      <c r="AY221" s="143" t="s">
        <v>135</v>
      </c>
    </row>
    <row r="222" spans="2:65" s="13" customFormat="1" ht="11.25">
      <c r="B222" s="148"/>
      <c r="D222" s="142" t="s">
        <v>144</v>
      </c>
      <c r="E222" s="149" t="s">
        <v>1</v>
      </c>
      <c r="F222" s="150" t="s">
        <v>365</v>
      </c>
      <c r="H222" s="151">
        <v>5.25</v>
      </c>
      <c r="I222" s="152"/>
      <c r="L222" s="148"/>
      <c r="M222" s="153"/>
      <c r="T222" s="154"/>
      <c r="AT222" s="149" t="s">
        <v>144</v>
      </c>
      <c r="AU222" s="149" t="s">
        <v>85</v>
      </c>
      <c r="AV222" s="13" t="s">
        <v>85</v>
      </c>
      <c r="AW222" s="13" t="s">
        <v>32</v>
      </c>
      <c r="AX222" s="13" t="s">
        <v>81</v>
      </c>
      <c r="AY222" s="149" t="s">
        <v>135</v>
      </c>
    </row>
    <row r="223" spans="2:65" s="1" customFormat="1" ht="24.2" customHeight="1">
      <c r="B223" s="127"/>
      <c r="C223" s="128" t="s">
        <v>366</v>
      </c>
      <c r="D223" s="128" t="s">
        <v>137</v>
      </c>
      <c r="E223" s="129" t="s">
        <v>357</v>
      </c>
      <c r="F223" s="130" t="s">
        <v>358</v>
      </c>
      <c r="G223" s="131" t="s">
        <v>140</v>
      </c>
      <c r="H223" s="132">
        <v>5.25</v>
      </c>
      <c r="I223" s="133"/>
      <c r="J223" s="134">
        <f>ROUND(I223*H223,2)</f>
        <v>0</v>
      </c>
      <c r="K223" s="130" t="s">
        <v>141</v>
      </c>
      <c r="L223" s="31"/>
      <c r="M223" s="135" t="s">
        <v>1</v>
      </c>
      <c r="N223" s="136" t="s">
        <v>41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142</v>
      </c>
      <c r="AT223" s="139" t="s">
        <v>137</v>
      </c>
      <c r="AU223" s="139" t="s">
        <v>85</v>
      </c>
      <c r="AY223" s="16" t="s">
        <v>135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81</v>
      </c>
      <c r="BK223" s="140">
        <f>ROUND(I223*H223,2)</f>
        <v>0</v>
      </c>
      <c r="BL223" s="16" t="s">
        <v>142</v>
      </c>
      <c r="BM223" s="139" t="s">
        <v>367</v>
      </c>
    </row>
    <row r="224" spans="2:65" s="1" customFormat="1" ht="24.2" customHeight="1">
      <c r="B224" s="127"/>
      <c r="C224" s="128" t="s">
        <v>368</v>
      </c>
      <c r="D224" s="128" t="s">
        <v>137</v>
      </c>
      <c r="E224" s="129" t="s">
        <v>369</v>
      </c>
      <c r="F224" s="130" t="s">
        <v>370</v>
      </c>
      <c r="G224" s="131" t="s">
        <v>140</v>
      </c>
      <c r="H224" s="132">
        <v>15.75</v>
      </c>
      <c r="I224" s="133"/>
      <c r="J224" s="134">
        <f>ROUND(I224*H224,2)</f>
        <v>0</v>
      </c>
      <c r="K224" s="130" t="s">
        <v>141</v>
      </c>
      <c r="L224" s="31"/>
      <c r="M224" s="135" t="s">
        <v>1</v>
      </c>
      <c r="N224" s="136" t="s">
        <v>41</v>
      </c>
      <c r="P224" s="137">
        <f>O224*H224</f>
        <v>0</v>
      </c>
      <c r="Q224" s="137">
        <v>0</v>
      </c>
      <c r="R224" s="137">
        <f>Q224*H224</f>
        <v>0</v>
      </c>
      <c r="S224" s="137">
        <v>6.5000000000000002E-2</v>
      </c>
      <c r="T224" s="138">
        <f>S224*H224</f>
        <v>1.0237499999999999</v>
      </c>
      <c r="AR224" s="139" t="s">
        <v>142</v>
      </c>
      <c r="AT224" s="139" t="s">
        <v>137</v>
      </c>
      <c r="AU224" s="139" t="s">
        <v>85</v>
      </c>
      <c r="AY224" s="16" t="s">
        <v>135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6" t="s">
        <v>81</v>
      </c>
      <c r="BK224" s="140">
        <f>ROUND(I224*H224,2)</f>
        <v>0</v>
      </c>
      <c r="BL224" s="16" t="s">
        <v>142</v>
      </c>
      <c r="BM224" s="139" t="s">
        <v>371</v>
      </c>
    </row>
    <row r="225" spans="2:65" s="13" customFormat="1" ht="11.25">
      <c r="B225" s="148"/>
      <c r="D225" s="142" t="s">
        <v>144</v>
      </c>
      <c r="E225" s="149" t="s">
        <v>1</v>
      </c>
      <c r="F225" s="150" t="s">
        <v>372</v>
      </c>
      <c r="H225" s="151">
        <v>15.75</v>
      </c>
      <c r="I225" s="152"/>
      <c r="L225" s="148"/>
      <c r="M225" s="153"/>
      <c r="T225" s="154"/>
      <c r="AT225" s="149" t="s">
        <v>144</v>
      </c>
      <c r="AU225" s="149" t="s">
        <v>85</v>
      </c>
      <c r="AV225" s="13" t="s">
        <v>85</v>
      </c>
      <c r="AW225" s="13" t="s">
        <v>32</v>
      </c>
      <c r="AX225" s="13" t="s">
        <v>81</v>
      </c>
      <c r="AY225" s="149" t="s">
        <v>135</v>
      </c>
    </row>
    <row r="226" spans="2:65" s="1" customFormat="1" ht="24.2" customHeight="1">
      <c r="B226" s="127"/>
      <c r="C226" s="128" t="s">
        <v>373</v>
      </c>
      <c r="D226" s="128" t="s">
        <v>137</v>
      </c>
      <c r="E226" s="129" t="s">
        <v>374</v>
      </c>
      <c r="F226" s="130" t="s">
        <v>375</v>
      </c>
      <c r="G226" s="131" t="s">
        <v>140</v>
      </c>
      <c r="H226" s="132">
        <v>15.75</v>
      </c>
      <c r="I226" s="133"/>
      <c r="J226" s="134">
        <f>ROUND(I226*H226,2)</f>
        <v>0</v>
      </c>
      <c r="K226" s="130" t="s">
        <v>141</v>
      </c>
      <c r="L226" s="31"/>
      <c r="M226" s="135" t="s">
        <v>1</v>
      </c>
      <c r="N226" s="136" t="s">
        <v>41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142</v>
      </c>
      <c r="AT226" s="139" t="s">
        <v>137</v>
      </c>
      <c r="AU226" s="139" t="s">
        <v>85</v>
      </c>
      <c r="AY226" s="16" t="s">
        <v>135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81</v>
      </c>
      <c r="BK226" s="140">
        <f>ROUND(I226*H226,2)</f>
        <v>0</v>
      </c>
      <c r="BL226" s="16" t="s">
        <v>142</v>
      </c>
      <c r="BM226" s="139" t="s">
        <v>376</v>
      </c>
    </row>
    <row r="227" spans="2:65" s="1" customFormat="1" ht="24.2" customHeight="1">
      <c r="B227" s="127"/>
      <c r="C227" s="128" t="s">
        <v>377</v>
      </c>
      <c r="D227" s="128" t="s">
        <v>137</v>
      </c>
      <c r="E227" s="129" t="s">
        <v>378</v>
      </c>
      <c r="F227" s="130" t="s">
        <v>379</v>
      </c>
      <c r="G227" s="131" t="s">
        <v>140</v>
      </c>
      <c r="H227" s="132">
        <v>10.5</v>
      </c>
      <c r="I227" s="133"/>
      <c r="J227" s="134">
        <f>ROUND(I227*H227,2)</f>
        <v>0</v>
      </c>
      <c r="K227" s="130" t="s">
        <v>141</v>
      </c>
      <c r="L227" s="31"/>
      <c r="M227" s="135" t="s">
        <v>1</v>
      </c>
      <c r="N227" s="136" t="s">
        <v>41</v>
      </c>
      <c r="P227" s="137">
        <f>O227*H227</f>
        <v>0</v>
      </c>
      <c r="Q227" s="137">
        <v>6.0900000000000003E-2</v>
      </c>
      <c r="R227" s="137">
        <f>Q227*H227</f>
        <v>0.63945000000000007</v>
      </c>
      <c r="S227" s="137">
        <v>0</v>
      </c>
      <c r="T227" s="138">
        <f>S227*H227</f>
        <v>0</v>
      </c>
      <c r="AR227" s="139" t="s">
        <v>142</v>
      </c>
      <c r="AT227" s="139" t="s">
        <v>137</v>
      </c>
      <c r="AU227" s="139" t="s">
        <v>85</v>
      </c>
      <c r="AY227" s="16" t="s">
        <v>135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6" t="s">
        <v>81</v>
      </c>
      <c r="BK227" s="140">
        <f>ROUND(I227*H227,2)</f>
        <v>0</v>
      </c>
      <c r="BL227" s="16" t="s">
        <v>142</v>
      </c>
      <c r="BM227" s="139" t="s">
        <v>380</v>
      </c>
    </row>
    <row r="228" spans="2:65" s="13" customFormat="1" ht="11.25">
      <c r="B228" s="148"/>
      <c r="D228" s="142" t="s">
        <v>144</v>
      </c>
      <c r="E228" s="149" t="s">
        <v>1</v>
      </c>
      <c r="F228" s="150" t="s">
        <v>355</v>
      </c>
      <c r="H228" s="151">
        <v>10.5</v>
      </c>
      <c r="I228" s="152"/>
      <c r="L228" s="148"/>
      <c r="M228" s="153"/>
      <c r="T228" s="154"/>
      <c r="AT228" s="149" t="s">
        <v>144</v>
      </c>
      <c r="AU228" s="149" t="s">
        <v>85</v>
      </c>
      <c r="AV228" s="13" t="s">
        <v>85</v>
      </c>
      <c r="AW228" s="13" t="s">
        <v>32</v>
      </c>
      <c r="AX228" s="13" t="s">
        <v>81</v>
      </c>
      <c r="AY228" s="149" t="s">
        <v>135</v>
      </c>
    </row>
    <row r="229" spans="2:65" s="1" customFormat="1" ht="24.2" customHeight="1">
      <c r="B229" s="127"/>
      <c r="C229" s="128" t="s">
        <v>381</v>
      </c>
      <c r="D229" s="128" t="s">
        <v>137</v>
      </c>
      <c r="E229" s="129" t="s">
        <v>382</v>
      </c>
      <c r="F229" s="130" t="s">
        <v>383</v>
      </c>
      <c r="G229" s="131" t="s">
        <v>140</v>
      </c>
      <c r="H229" s="132">
        <v>10.5</v>
      </c>
      <c r="I229" s="133"/>
      <c r="J229" s="134">
        <f>ROUND(I229*H229,2)</f>
        <v>0</v>
      </c>
      <c r="K229" s="130" t="s">
        <v>141</v>
      </c>
      <c r="L229" s="31"/>
      <c r="M229" s="135" t="s">
        <v>1</v>
      </c>
      <c r="N229" s="136" t="s">
        <v>41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AR229" s="139" t="s">
        <v>142</v>
      </c>
      <c r="AT229" s="139" t="s">
        <v>137</v>
      </c>
      <c r="AU229" s="139" t="s">
        <v>85</v>
      </c>
      <c r="AY229" s="16" t="s">
        <v>135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6" t="s">
        <v>81</v>
      </c>
      <c r="BK229" s="140">
        <f>ROUND(I229*H229,2)</f>
        <v>0</v>
      </c>
      <c r="BL229" s="16" t="s">
        <v>142</v>
      </c>
      <c r="BM229" s="139" t="s">
        <v>384</v>
      </c>
    </row>
    <row r="230" spans="2:65" s="1" customFormat="1" ht="24.2" customHeight="1">
      <c r="B230" s="127"/>
      <c r="C230" s="128" t="s">
        <v>385</v>
      </c>
      <c r="D230" s="128" t="s">
        <v>137</v>
      </c>
      <c r="E230" s="129" t="s">
        <v>386</v>
      </c>
      <c r="F230" s="130" t="s">
        <v>387</v>
      </c>
      <c r="G230" s="131" t="s">
        <v>140</v>
      </c>
      <c r="H230" s="132">
        <v>10.5</v>
      </c>
      <c r="I230" s="133"/>
      <c r="J230" s="134">
        <f>ROUND(I230*H230,2)</f>
        <v>0</v>
      </c>
      <c r="K230" s="130" t="s">
        <v>141</v>
      </c>
      <c r="L230" s="31"/>
      <c r="M230" s="135" t="s">
        <v>1</v>
      </c>
      <c r="N230" s="136" t="s">
        <v>41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142</v>
      </c>
      <c r="AT230" s="139" t="s">
        <v>137</v>
      </c>
      <c r="AU230" s="139" t="s">
        <v>85</v>
      </c>
      <c r="AY230" s="16" t="s">
        <v>135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81</v>
      </c>
      <c r="BK230" s="140">
        <f>ROUND(I230*H230,2)</f>
        <v>0</v>
      </c>
      <c r="BL230" s="16" t="s">
        <v>142</v>
      </c>
      <c r="BM230" s="139" t="s">
        <v>388</v>
      </c>
    </row>
    <row r="231" spans="2:65" s="1" customFormat="1" ht="24.2" customHeight="1">
      <c r="B231" s="127"/>
      <c r="C231" s="128" t="s">
        <v>389</v>
      </c>
      <c r="D231" s="128" t="s">
        <v>137</v>
      </c>
      <c r="E231" s="129" t="s">
        <v>390</v>
      </c>
      <c r="F231" s="130" t="s">
        <v>391</v>
      </c>
      <c r="G231" s="131" t="s">
        <v>140</v>
      </c>
      <c r="H231" s="132">
        <v>10.4</v>
      </c>
      <c r="I231" s="133"/>
      <c r="J231" s="134">
        <f>ROUND(I231*H231,2)</f>
        <v>0</v>
      </c>
      <c r="K231" s="130" t="s">
        <v>141</v>
      </c>
      <c r="L231" s="31"/>
      <c r="M231" s="135" t="s">
        <v>1</v>
      </c>
      <c r="N231" s="136" t="s">
        <v>41</v>
      </c>
      <c r="P231" s="137">
        <f>O231*H231</f>
        <v>0</v>
      </c>
      <c r="Q231" s="137">
        <v>3.5899999999999999E-3</v>
      </c>
      <c r="R231" s="137">
        <f>Q231*H231</f>
        <v>3.7336000000000001E-2</v>
      </c>
      <c r="S231" s="137">
        <v>0</v>
      </c>
      <c r="T231" s="138">
        <f>S231*H231</f>
        <v>0</v>
      </c>
      <c r="AR231" s="139" t="s">
        <v>142</v>
      </c>
      <c r="AT231" s="139" t="s">
        <v>137</v>
      </c>
      <c r="AU231" s="139" t="s">
        <v>85</v>
      </c>
      <c r="AY231" s="16" t="s">
        <v>135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6" t="s">
        <v>81</v>
      </c>
      <c r="BK231" s="140">
        <f>ROUND(I231*H231,2)</f>
        <v>0</v>
      </c>
      <c r="BL231" s="16" t="s">
        <v>142</v>
      </c>
      <c r="BM231" s="139" t="s">
        <v>392</v>
      </c>
    </row>
    <row r="232" spans="2:65" s="1" customFormat="1" ht="24.2" customHeight="1">
      <c r="B232" s="127"/>
      <c r="C232" s="128" t="s">
        <v>393</v>
      </c>
      <c r="D232" s="128" t="s">
        <v>137</v>
      </c>
      <c r="E232" s="129" t="s">
        <v>394</v>
      </c>
      <c r="F232" s="130" t="s">
        <v>395</v>
      </c>
      <c r="G232" s="131" t="s">
        <v>140</v>
      </c>
      <c r="H232" s="132">
        <v>10.5</v>
      </c>
      <c r="I232" s="133"/>
      <c r="J232" s="134">
        <f>ROUND(I232*H232,2)</f>
        <v>0</v>
      </c>
      <c r="K232" s="130" t="s">
        <v>141</v>
      </c>
      <c r="L232" s="31"/>
      <c r="M232" s="135" t="s">
        <v>1</v>
      </c>
      <c r="N232" s="136" t="s">
        <v>41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142</v>
      </c>
      <c r="AT232" s="139" t="s">
        <v>137</v>
      </c>
      <c r="AU232" s="139" t="s">
        <v>85</v>
      </c>
      <c r="AY232" s="16" t="s">
        <v>135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81</v>
      </c>
      <c r="BK232" s="140">
        <f>ROUND(I232*H232,2)</f>
        <v>0</v>
      </c>
      <c r="BL232" s="16" t="s">
        <v>142</v>
      </c>
      <c r="BM232" s="139" t="s">
        <v>396</v>
      </c>
    </row>
    <row r="233" spans="2:65" s="1" customFormat="1" ht="24.2" customHeight="1">
      <c r="B233" s="127"/>
      <c r="C233" s="128" t="s">
        <v>397</v>
      </c>
      <c r="D233" s="128" t="s">
        <v>137</v>
      </c>
      <c r="E233" s="129" t="s">
        <v>398</v>
      </c>
      <c r="F233" s="130" t="s">
        <v>399</v>
      </c>
      <c r="G233" s="131" t="s">
        <v>140</v>
      </c>
      <c r="H233" s="132">
        <v>15.75</v>
      </c>
      <c r="I233" s="133"/>
      <c r="J233" s="134">
        <f>ROUND(I233*H233,2)</f>
        <v>0</v>
      </c>
      <c r="K233" s="130" t="s">
        <v>141</v>
      </c>
      <c r="L233" s="31"/>
      <c r="M233" s="135" t="s">
        <v>1</v>
      </c>
      <c r="N233" s="136" t="s">
        <v>41</v>
      </c>
      <c r="P233" s="137">
        <f>O233*H233</f>
        <v>0</v>
      </c>
      <c r="Q233" s="137">
        <v>1.5E-3</v>
      </c>
      <c r="R233" s="137">
        <f>Q233*H233</f>
        <v>2.3625E-2</v>
      </c>
      <c r="S233" s="137">
        <v>0</v>
      </c>
      <c r="T233" s="138">
        <f>S233*H233</f>
        <v>0</v>
      </c>
      <c r="AR233" s="139" t="s">
        <v>142</v>
      </c>
      <c r="AT233" s="139" t="s">
        <v>137</v>
      </c>
      <c r="AU233" s="139" t="s">
        <v>85</v>
      </c>
      <c r="AY233" s="16" t="s">
        <v>135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6" t="s">
        <v>81</v>
      </c>
      <c r="BK233" s="140">
        <f>ROUND(I233*H233,2)</f>
        <v>0</v>
      </c>
      <c r="BL233" s="16" t="s">
        <v>142</v>
      </c>
      <c r="BM233" s="139" t="s">
        <v>400</v>
      </c>
    </row>
    <row r="234" spans="2:65" s="13" customFormat="1" ht="11.25">
      <c r="B234" s="148"/>
      <c r="D234" s="142" t="s">
        <v>144</v>
      </c>
      <c r="E234" s="149" t="s">
        <v>1</v>
      </c>
      <c r="F234" s="150" t="s">
        <v>372</v>
      </c>
      <c r="H234" s="151">
        <v>15.75</v>
      </c>
      <c r="I234" s="152"/>
      <c r="L234" s="148"/>
      <c r="M234" s="153"/>
      <c r="T234" s="154"/>
      <c r="AT234" s="149" t="s">
        <v>144</v>
      </c>
      <c r="AU234" s="149" t="s">
        <v>85</v>
      </c>
      <c r="AV234" s="13" t="s">
        <v>85</v>
      </c>
      <c r="AW234" s="13" t="s">
        <v>32</v>
      </c>
      <c r="AX234" s="13" t="s">
        <v>81</v>
      </c>
      <c r="AY234" s="149" t="s">
        <v>135</v>
      </c>
    </row>
    <row r="235" spans="2:65" s="1" customFormat="1" ht="24.2" customHeight="1">
      <c r="B235" s="127"/>
      <c r="C235" s="128" t="s">
        <v>401</v>
      </c>
      <c r="D235" s="128" t="s">
        <v>137</v>
      </c>
      <c r="E235" s="129" t="s">
        <v>402</v>
      </c>
      <c r="F235" s="130" t="s">
        <v>403</v>
      </c>
      <c r="G235" s="131" t="s">
        <v>140</v>
      </c>
      <c r="H235" s="132">
        <v>15.75</v>
      </c>
      <c r="I235" s="133"/>
      <c r="J235" s="134">
        <f>ROUND(I235*H235,2)</f>
        <v>0</v>
      </c>
      <c r="K235" s="130" t="s">
        <v>141</v>
      </c>
      <c r="L235" s="31"/>
      <c r="M235" s="135" t="s">
        <v>1</v>
      </c>
      <c r="N235" s="136" t="s">
        <v>41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142</v>
      </c>
      <c r="AT235" s="139" t="s">
        <v>137</v>
      </c>
      <c r="AU235" s="139" t="s">
        <v>85</v>
      </c>
      <c r="AY235" s="16" t="s">
        <v>135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6" t="s">
        <v>81</v>
      </c>
      <c r="BK235" s="140">
        <f>ROUND(I235*H235,2)</f>
        <v>0</v>
      </c>
      <c r="BL235" s="16" t="s">
        <v>142</v>
      </c>
      <c r="BM235" s="139" t="s">
        <v>404</v>
      </c>
    </row>
    <row r="236" spans="2:65" s="11" customFormat="1" ht="22.9" customHeight="1">
      <c r="B236" s="115"/>
      <c r="D236" s="116" t="s">
        <v>75</v>
      </c>
      <c r="E236" s="125" t="s">
        <v>405</v>
      </c>
      <c r="F236" s="125" t="s">
        <v>406</v>
      </c>
      <c r="I236" s="118"/>
      <c r="J236" s="126">
        <f>BK236</f>
        <v>0</v>
      </c>
      <c r="L236" s="115"/>
      <c r="M236" s="120"/>
      <c r="P236" s="121">
        <f>SUM(P237:P251)</f>
        <v>0</v>
      </c>
      <c r="R236" s="121">
        <f>SUM(R237:R251)</f>
        <v>0</v>
      </c>
      <c r="T236" s="122">
        <f>SUM(T237:T251)</f>
        <v>0</v>
      </c>
      <c r="AR236" s="116" t="s">
        <v>81</v>
      </c>
      <c r="AT236" s="123" t="s">
        <v>75</v>
      </c>
      <c r="AU236" s="123" t="s">
        <v>81</v>
      </c>
      <c r="AY236" s="116" t="s">
        <v>135</v>
      </c>
      <c r="BK236" s="124">
        <f>SUM(BK237:BK251)</f>
        <v>0</v>
      </c>
    </row>
    <row r="237" spans="2:65" s="1" customFormat="1" ht="16.5" customHeight="1">
      <c r="B237" s="127"/>
      <c r="C237" s="128" t="s">
        <v>407</v>
      </c>
      <c r="D237" s="128" t="s">
        <v>137</v>
      </c>
      <c r="E237" s="129" t="s">
        <v>408</v>
      </c>
      <c r="F237" s="130" t="s">
        <v>409</v>
      </c>
      <c r="G237" s="131" t="s">
        <v>191</v>
      </c>
      <c r="H237" s="132">
        <v>68.900000000000006</v>
      </c>
      <c r="I237" s="133"/>
      <c r="J237" s="134">
        <f>ROUND(I237*H237,2)</f>
        <v>0</v>
      </c>
      <c r="K237" s="130" t="s">
        <v>1</v>
      </c>
      <c r="L237" s="31"/>
      <c r="M237" s="135" t="s">
        <v>1</v>
      </c>
      <c r="N237" s="136" t="s">
        <v>41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142</v>
      </c>
      <c r="AT237" s="139" t="s">
        <v>137</v>
      </c>
      <c r="AU237" s="139" t="s">
        <v>85</v>
      </c>
      <c r="AY237" s="16" t="s">
        <v>135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6" t="s">
        <v>81</v>
      </c>
      <c r="BK237" s="140">
        <f>ROUND(I237*H237,2)</f>
        <v>0</v>
      </c>
      <c r="BL237" s="16" t="s">
        <v>142</v>
      </c>
      <c r="BM237" s="139" t="s">
        <v>410</v>
      </c>
    </row>
    <row r="238" spans="2:65" s="1" customFormat="1" ht="21.75" customHeight="1">
      <c r="B238" s="127"/>
      <c r="C238" s="128" t="s">
        <v>411</v>
      </c>
      <c r="D238" s="128" t="s">
        <v>137</v>
      </c>
      <c r="E238" s="129" t="s">
        <v>412</v>
      </c>
      <c r="F238" s="130" t="s">
        <v>413</v>
      </c>
      <c r="G238" s="131" t="s">
        <v>191</v>
      </c>
      <c r="H238" s="132">
        <v>77.311999999999998</v>
      </c>
      <c r="I238" s="133"/>
      <c r="J238" s="134">
        <f>ROUND(I238*H238,2)</f>
        <v>0</v>
      </c>
      <c r="K238" s="130" t="s">
        <v>141</v>
      </c>
      <c r="L238" s="31"/>
      <c r="M238" s="135" t="s">
        <v>1</v>
      </c>
      <c r="N238" s="136" t="s">
        <v>41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142</v>
      </c>
      <c r="AT238" s="139" t="s">
        <v>137</v>
      </c>
      <c r="AU238" s="139" t="s">
        <v>85</v>
      </c>
      <c r="AY238" s="16" t="s">
        <v>135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81</v>
      </c>
      <c r="BK238" s="140">
        <f>ROUND(I238*H238,2)</f>
        <v>0</v>
      </c>
      <c r="BL238" s="16" t="s">
        <v>142</v>
      </c>
      <c r="BM238" s="139" t="s">
        <v>414</v>
      </c>
    </row>
    <row r="239" spans="2:65" s="13" customFormat="1" ht="11.25">
      <c r="B239" s="148"/>
      <c r="D239" s="142" t="s">
        <v>144</v>
      </c>
      <c r="E239" s="149" t="s">
        <v>95</v>
      </c>
      <c r="F239" s="150" t="s">
        <v>96</v>
      </c>
      <c r="H239" s="151">
        <v>77.311999999999998</v>
      </c>
      <c r="I239" s="152"/>
      <c r="L239" s="148"/>
      <c r="M239" s="153"/>
      <c r="T239" s="154"/>
      <c r="AT239" s="149" t="s">
        <v>144</v>
      </c>
      <c r="AU239" s="149" t="s">
        <v>85</v>
      </c>
      <c r="AV239" s="13" t="s">
        <v>85</v>
      </c>
      <c r="AW239" s="13" t="s">
        <v>32</v>
      </c>
      <c r="AX239" s="13" t="s">
        <v>81</v>
      </c>
      <c r="AY239" s="149" t="s">
        <v>135</v>
      </c>
    </row>
    <row r="240" spans="2:65" s="1" customFormat="1" ht="24.2" customHeight="1">
      <c r="B240" s="127"/>
      <c r="C240" s="128" t="s">
        <v>415</v>
      </c>
      <c r="D240" s="128" t="s">
        <v>137</v>
      </c>
      <c r="E240" s="129" t="s">
        <v>416</v>
      </c>
      <c r="F240" s="130" t="s">
        <v>417</v>
      </c>
      <c r="G240" s="131" t="s">
        <v>191</v>
      </c>
      <c r="H240" s="132">
        <v>1468.9280000000001</v>
      </c>
      <c r="I240" s="133"/>
      <c r="J240" s="134">
        <f>ROUND(I240*H240,2)</f>
        <v>0</v>
      </c>
      <c r="K240" s="130" t="s">
        <v>141</v>
      </c>
      <c r="L240" s="31"/>
      <c r="M240" s="135" t="s">
        <v>1</v>
      </c>
      <c r="N240" s="136" t="s">
        <v>41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142</v>
      </c>
      <c r="AT240" s="139" t="s">
        <v>137</v>
      </c>
      <c r="AU240" s="139" t="s">
        <v>85</v>
      </c>
      <c r="AY240" s="16" t="s">
        <v>135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81</v>
      </c>
      <c r="BK240" s="140">
        <f>ROUND(I240*H240,2)</f>
        <v>0</v>
      </c>
      <c r="BL240" s="16" t="s">
        <v>142</v>
      </c>
      <c r="BM240" s="139" t="s">
        <v>418</v>
      </c>
    </row>
    <row r="241" spans="2:65" s="13" customFormat="1" ht="11.25">
      <c r="B241" s="148"/>
      <c r="D241" s="142" t="s">
        <v>144</v>
      </c>
      <c r="E241" s="149" t="s">
        <v>1</v>
      </c>
      <c r="F241" s="150" t="s">
        <v>419</v>
      </c>
      <c r="H241" s="151">
        <v>1468.9280000000001</v>
      </c>
      <c r="I241" s="152"/>
      <c r="L241" s="148"/>
      <c r="M241" s="153"/>
      <c r="T241" s="154"/>
      <c r="AT241" s="149" t="s">
        <v>144</v>
      </c>
      <c r="AU241" s="149" t="s">
        <v>85</v>
      </c>
      <c r="AV241" s="13" t="s">
        <v>85</v>
      </c>
      <c r="AW241" s="13" t="s">
        <v>32</v>
      </c>
      <c r="AX241" s="13" t="s">
        <v>81</v>
      </c>
      <c r="AY241" s="149" t="s">
        <v>135</v>
      </c>
    </row>
    <row r="242" spans="2:65" s="1" customFormat="1" ht="21.75" customHeight="1">
      <c r="B242" s="127"/>
      <c r="C242" s="128" t="s">
        <v>420</v>
      </c>
      <c r="D242" s="128" t="s">
        <v>137</v>
      </c>
      <c r="E242" s="129" t="s">
        <v>421</v>
      </c>
      <c r="F242" s="130" t="s">
        <v>422</v>
      </c>
      <c r="G242" s="131" t="s">
        <v>191</v>
      </c>
      <c r="H242" s="132">
        <v>6.3780000000000001</v>
      </c>
      <c r="I242" s="133"/>
      <c r="J242" s="134">
        <f>ROUND(I242*H242,2)</f>
        <v>0</v>
      </c>
      <c r="K242" s="130" t="s">
        <v>141</v>
      </c>
      <c r="L242" s="31"/>
      <c r="M242" s="135" t="s">
        <v>1</v>
      </c>
      <c r="N242" s="136" t="s">
        <v>41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142</v>
      </c>
      <c r="AT242" s="139" t="s">
        <v>137</v>
      </c>
      <c r="AU242" s="139" t="s">
        <v>85</v>
      </c>
      <c r="AY242" s="16" t="s">
        <v>135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6" t="s">
        <v>81</v>
      </c>
      <c r="BK242" s="140">
        <f>ROUND(I242*H242,2)</f>
        <v>0</v>
      </c>
      <c r="BL242" s="16" t="s">
        <v>142</v>
      </c>
      <c r="BM242" s="139" t="s">
        <v>423</v>
      </c>
    </row>
    <row r="243" spans="2:65" s="13" customFormat="1" ht="11.25">
      <c r="B243" s="148"/>
      <c r="D243" s="142" t="s">
        <v>144</v>
      </c>
      <c r="E243" s="149" t="s">
        <v>97</v>
      </c>
      <c r="F243" s="150" t="s">
        <v>424</v>
      </c>
      <c r="H243" s="151">
        <v>6.3780000000000001</v>
      </c>
      <c r="I243" s="152"/>
      <c r="L243" s="148"/>
      <c r="M243" s="153"/>
      <c r="T243" s="154"/>
      <c r="AT243" s="149" t="s">
        <v>144</v>
      </c>
      <c r="AU243" s="149" t="s">
        <v>85</v>
      </c>
      <c r="AV243" s="13" t="s">
        <v>85</v>
      </c>
      <c r="AW243" s="13" t="s">
        <v>32</v>
      </c>
      <c r="AX243" s="13" t="s">
        <v>81</v>
      </c>
      <c r="AY243" s="149" t="s">
        <v>135</v>
      </c>
    </row>
    <row r="244" spans="2:65" s="1" customFormat="1" ht="24.2" customHeight="1">
      <c r="B244" s="127"/>
      <c r="C244" s="128" t="s">
        <v>425</v>
      </c>
      <c r="D244" s="128" t="s">
        <v>137</v>
      </c>
      <c r="E244" s="129" t="s">
        <v>426</v>
      </c>
      <c r="F244" s="130" t="s">
        <v>427</v>
      </c>
      <c r="G244" s="131" t="s">
        <v>191</v>
      </c>
      <c r="H244" s="132">
        <v>121.182</v>
      </c>
      <c r="I244" s="133"/>
      <c r="J244" s="134">
        <f>ROUND(I244*H244,2)</f>
        <v>0</v>
      </c>
      <c r="K244" s="130" t="s">
        <v>141</v>
      </c>
      <c r="L244" s="31"/>
      <c r="M244" s="135" t="s">
        <v>1</v>
      </c>
      <c r="N244" s="136" t="s">
        <v>41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142</v>
      </c>
      <c r="AT244" s="139" t="s">
        <v>137</v>
      </c>
      <c r="AU244" s="139" t="s">
        <v>85</v>
      </c>
      <c r="AY244" s="16" t="s">
        <v>135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81</v>
      </c>
      <c r="BK244" s="140">
        <f>ROUND(I244*H244,2)</f>
        <v>0</v>
      </c>
      <c r="BL244" s="16" t="s">
        <v>142</v>
      </c>
      <c r="BM244" s="139" t="s">
        <v>428</v>
      </c>
    </row>
    <row r="245" spans="2:65" s="13" customFormat="1" ht="11.25">
      <c r="B245" s="148"/>
      <c r="D245" s="142" t="s">
        <v>144</v>
      </c>
      <c r="E245" s="149" t="s">
        <v>1</v>
      </c>
      <c r="F245" s="150" t="s">
        <v>429</v>
      </c>
      <c r="H245" s="151">
        <v>121.182</v>
      </c>
      <c r="I245" s="152"/>
      <c r="L245" s="148"/>
      <c r="M245" s="153"/>
      <c r="T245" s="154"/>
      <c r="AT245" s="149" t="s">
        <v>144</v>
      </c>
      <c r="AU245" s="149" t="s">
        <v>85</v>
      </c>
      <c r="AV245" s="13" t="s">
        <v>85</v>
      </c>
      <c r="AW245" s="13" t="s">
        <v>32</v>
      </c>
      <c r="AX245" s="13" t="s">
        <v>81</v>
      </c>
      <c r="AY245" s="149" t="s">
        <v>135</v>
      </c>
    </row>
    <row r="246" spans="2:65" s="1" customFormat="1" ht="24.2" customHeight="1">
      <c r="B246" s="127"/>
      <c r="C246" s="128" t="s">
        <v>430</v>
      </c>
      <c r="D246" s="128" t="s">
        <v>137</v>
      </c>
      <c r="E246" s="129" t="s">
        <v>431</v>
      </c>
      <c r="F246" s="130" t="s">
        <v>432</v>
      </c>
      <c r="G246" s="131" t="s">
        <v>191</v>
      </c>
      <c r="H246" s="132">
        <v>152.59</v>
      </c>
      <c r="I246" s="133"/>
      <c r="J246" s="134">
        <f>ROUND(I246*H246,2)</f>
        <v>0</v>
      </c>
      <c r="K246" s="130" t="s">
        <v>141</v>
      </c>
      <c r="L246" s="31"/>
      <c r="M246" s="135" t="s">
        <v>1</v>
      </c>
      <c r="N246" s="136" t="s">
        <v>41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8">
        <f>S246*H246</f>
        <v>0</v>
      </c>
      <c r="AR246" s="139" t="s">
        <v>142</v>
      </c>
      <c r="AT246" s="139" t="s">
        <v>137</v>
      </c>
      <c r="AU246" s="139" t="s">
        <v>85</v>
      </c>
      <c r="AY246" s="16" t="s">
        <v>135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6" t="s">
        <v>81</v>
      </c>
      <c r="BK246" s="140">
        <f>ROUND(I246*H246,2)</f>
        <v>0</v>
      </c>
      <c r="BL246" s="16" t="s">
        <v>142</v>
      </c>
      <c r="BM246" s="139" t="s">
        <v>433</v>
      </c>
    </row>
    <row r="247" spans="2:65" s="1" customFormat="1" ht="37.9" customHeight="1">
      <c r="B247" s="127"/>
      <c r="C247" s="128" t="s">
        <v>434</v>
      </c>
      <c r="D247" s="128" t="s">
        <v>137</v>
      </c>
      <c r="E247" s="129" t="s">
        <v>435</v>
      </c>
      <c r="F247" s="130" t="s">
        <v>436</v>
      </c>
      <c r="G247" s="131" t="s">
        <v>191</v>
      </c>
      <c r="H247" s="132">
        <v>6.3780000000000001</v>
      </c>
      <c r="I247" s="133"/>
      <c r="J247" s="134">
        <f>ROUND(I247*H247,2)</f>
        <v>0</v>
      </c>
      <c r="K247" s="130" t="s">
        <v>141</v>
      </c>
      <c r="L247" s="31"/>
      <c r="M247" s="135" t="s">
        <v>1</v>
      </c>
      <c r="N247" s="136" t="s">
        <v>41</v>
      </c>
      <c r="P247" s="137">
        <f>O247*H247</f>
        <v>0</v>
      </c>
      <c r="Q247" s="137">
        <v>0</v>
      </c>
      <c r="R247" s="137">
        <f>Q247*H247</f>
        <v>0</v>
      </c>
      <c r="S247" s="137">
        <v>0</v>
      </c>
      <c r="T247" s="138">
        <f>S247*H247</f>
        <v>0</v>
      </c>
      <c r="AR247" s="139" t="s">
        <v>142</v>
      </c>
      <c r="AT247" s="139" t="s">
        <v>137</v>
      </c>
      <c r="AU247" s="139" t="s">
        <v>85</v>
      </c>
      <c r="AY247" s="16" t="s">
        <v>135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6" t="s">
        <v>81</v>
      </c>
      <c r="BK247" s="140">
        <f>ROUND(I247*H247,2)</f>
        <v>0</v>
      </c>
      <c r="BL247" s="16" t="s">
        <v>142</v>
      </c>
      <c r="BM247" s="139" t="s">
        <v>437</v>
      </c>
    </row>
    <row r="248" spans="2:65" s="13" customFormat="1" ht="11.25">
      <c r="B248" s="148"/>
      <c r="D248" s="142" t="s">
        <v>144</v>
      </c>
      <c r="E248" s="149" t="s">
        <v>1</v>
      </c>
      <c r="F248" s="150" t="s">
        <v>97</v>
      </c>
      <c r="H248" s="151">
        <v>6.3780000000000001</v>
      </c>
      <c r="I248" s="152"/>
      <c r="L248" s="148"/>
      <c r="M248" s="153"/>
      <c r="T248" s="154"/>
      <c r="AT248" s="149" t="s">
        <v>144</v>
      </c>
      <c r="AU248" s="149" t="s">
        <v>85</v>
      </c>
      <c r="AV248" s="13" t="s">
        <v>85</v>
      </c>
      <c r="AW248" s="13" t="s">
        <v>32</v>
      </c>
      <c r="AX248" s="13" t="s">
        <v>81</v>
      </c>
      <c r="AY248" s="149" t="s">
        <v>135</v>
      </c>
    </row>
    <row r="249" spans="2:65" s="1" customFormat="1" ht="33" customHeight="1">
      <c r="B249" s="127"/>
      <c r="C249" s="128" t="s">
        <v>438</v>
      </c>
      <c r="D249" s="128" t="s">
        <v>137</v>
      </c>
      <c r="E249" s="129" t="s">
        <v>439</v>
      </c>
      <c r="F249" s="130" t="s">
        <v>440</v>
      </c>
      <c r="G249" s="131" t="s">
        <v>191</v>
      </c>
      <c r="H249" s="132">
        <v>0.46200000000000002</v>
      </c>
      <c r="I249" s="133"/>
      <c r="J249" s="134">
        <f>ROUND(I249*H249,2)</f>
        <v>0</v>
      </c>
      <c r="K249" s="130" t="s">
        <v>141</v>
      </c>
      <c r="L249" s="31"/>
      <c r="M249" s="135" t="s">
        <v>1</v>
      </c>
      <c r="N249" s="136" t="s">
        <v>41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142</v>
      </c>
      <c r="AT249" s="139" t="s">
        <v>137</v>
      </c>
      <c r="AU249" s="139" t="s">
        <v>85</v>
      </c>
      <c r="AY249" s="16" t="s">
        <v>135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81</v>
      </c>
      <c r="BK249" s="140">
        <f>ROUND(I249*H249,2)</f>
        <v>0</v>
      </c>
      <c r="BL249" s="16" t="s">
        <v>142</v>
      </c>
      <c r="BM249" s="139" t="s">
        <v>441</v>
      </c>
    </row>
    <row r="250" spans="2:65" s="1" customFormat="1" ht="44.25" customHeight="1">
      <c r="B250" s="127"/>
      <c r="C250" s="128" t="s">
        <v>442</v>
      </c>
      <c r="D250" s="128" t="s">
        <v>137</v>
      </c>
      <c r="E250" s="129" t="s">
        <v>443</v>
      </c>
      <c r="F250" s="130" t="s">
        <v>444</v>
      </c>
      <c r="G250" s="131" t="s">
        <v>191</v>
      </c>
      <c r="H250" s="132">
        <v>76.849999999999994</v>
      </c>
      <c r="I250" s="133"/>
      <c r="J250" s="134">
        <f>ROUND(I250*H250,2)</f>
        <v>0</v>
      </c>
      <c r="K250" s="130" t="s">
        <v>141</v>
      </c>
      <c r="L250" s="31"/>
      <c r="M250" s="135" t="s">
        <v>1</v>
      </c>
      <c r="N250" s="136" t="s">
        <v>41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AR250" s="139" t="s">
        <v>142</v>
      </c>
      <c r="AT250" s="139" t="s">
        <v>137</v>
      </c>
      <c r="AU250" s="139" t="s">
        <v>85</v>
      </c>
      <c r="AY250" s="16" t="s">
        <v>135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81</v>
      </c>
      <c r="BK250" s="140">
        <f>ROUND(I250*H250,2)</f>
        <v>0</v>
      </c>
      <c r="BL250" s="16" t="s">
        <v>142</v>
      </c>
      <c r="BM250" s="139" t="s">
        <v>445</v>
      </c>
    </row>
    <row r="251" spans="2:65" s="13" customFormat="1" ht="11.25">
      <c r="B251" s="148"/>
      <c r="D251" s="142" t="s">
        <v>144</v>
      </c>
      <c r="E251" s="149" t="s">
        <v>1</v>
      </c>
      <c r="F251" s="150" t="s">
        <v>446</v>
      </c>
      <c r="H251" s="151">
        <v>76.849999999999994</v>
      </c>
      <c r="I251" s="152"/>
      <c r="L251" s="148"/>
      <c r="M251" s="153"/>
      <c r="T251" s="154"/>
      <c r="AT251" s="149" t="s">
        <v>144</v>
      </c>
      <c r="AU251" s="149" t="s">
        <v>85</v>
      </c>
      <c r="AV251" s="13" t="s">
        <v>85</v>
      </c>
      <c r="AW251" s="13" t="s">
        <v>32</v>
      </c>
      <c r="AX251" s="13" t="s">
        <v>81</v>
      </c>
      <c r="AY251" s="149" t="s">
        <v>135</v>
      </c>
    </row>
    <row r="252" spans="2:65" s="11" customFormat="1" ht="22.9" customHeight="1">
      <c r="B252" s="115"/>
      <c r="D252" s="116" t="s">
        <v>75</v>
      </c>
      <c r="E252" s="125" t="s">
        <v>447</v>
      </c>
      <c r="F252" s="125" t="s">
        <v>448</v>
      </c>
      <c r="I252" s="118"/>
      <c r="J252" s="126">
        <f>BK252</f>
        <v>0</v>
      </c>
      <c r="L252" s="115"/>
      <c r="M252" s="120"/>
      <c r="P252" s="121">
        <f>P253</f>
        <v>0</v>
      </c>
      <c r="R252" s="121">
        <f>R253</f>
        <v>0</v>
      </c>
      <c r="T252" s="122">
        <f>T253</f>
        <v>0</v>
      </c>
      <c r="AR252" s="116" t="s">
        <v>81</v>
      </c>
      <c r="AT252" s="123" t="s">
        <v>75</v>
      </c>
      <c r="AU252" s="123" t="s">
        <v>81</v>
      </c>
      <c r="AY252" s="116" t="s">
        <v>135</v>
      </c>
      <c r="BK252" s="124">
        <f>BK253</f>
        <v>0</v>
      </c>
    </row>
    <row r="253" spans="2:65" s="1" customFormat="1" ht="24.2" customHeight="1">
      <c r="B253" s="127"/>
      <c r="C253" s="128" t="s">
        <v>449</v>
      </c>
      <c r="D253" s="128" t="s">
        <v>137</v>
      </c>
      <c r="E253" s="129" t="s">
        <v>450</v>
      </c>
      <c r="F253" s="130" t="s">
        <v>451</v>
      </c>
      <c r="G253" s="131" t="s">
        <v>191</v>
      </c>
      <c r="H253" s="132">
        <v>150.345</v>
      </c>
      <c r="I253" s="133"/>
      <c r="J253" s="134">
        <f>ROUND(I253*H253,2)</f>
        <v>0</v>
      </c>
      <c r="K253" s="130" t="s">
        <v>141</v>
      </c>
      <c r="L253" s="31"/>
      <c r="M253" s="135" t="s">
        <v>1</v>
      </c>
      <c r="N253" s="136" t="s">
        <v>41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142</v>
      </c>
      <c r="AT253" s="139" t="s">
        <v>137</v>
      </c>
      <c r="AU253" s="139" t="s">
        <v>85</v>
      </c>
      <c r="AY253" s="16" t="s">
        <v>135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81</v>
      </c>
      <c r="BK253" s="140">
        <f>ROUND(I253*H253,2)</f>
        <v>0</v>
      </c>
      <c r="BL253" s="16" t="s">
        <v>142</v>
      </c>
      <c r="BM253" s="139" t="s">
        <v>452</v>
      </c>
    </row>
    <row r="254" spans="2:65" s="11" customFormat="1" ht="25.9" customHeight="1">
      <c r="B254" s="115"/>
      <c r="D254" s="116" t="s">
        <v>75</v>
      </c>
      <c r="E254" s="117" t="s">
        <v>453</v>
      </c>
      <c r="F254" s="117" t="s">
        <v>454</v>
      </c>
      <c r="I254" s="118"/>
      <c r="J254" s="119">
        <f>BK254</f>
        <v>0</v>
      </c>
      <c r="L254" s="115"/>
      <c r="M254" s="120"/>
      <c r="P254" s="121">
        <f>P255+P265</f>
        <v>0</v>
      </c>
      <c r="R254" s="121">
        <f>R255+R265</f>
        <v>1.4840250000000001</v>
      </c>
      <c r="T254" s="122">
        <f>T255+T265</f>
        <v>0.124</v>
      </c>
      <c r="AR254" s="116" t="s">
        <v>85</v>
      </c>
      <c r="AT254" s="123" t="s">
        <v>75</v>
      </c>
      <c r="AU254" s="123" t="s">
        <v>76</v>
      </c>
      <c r="AY254" s="116" t="s">
        <v>135</v>
      </c>
      <c r="BK254" s="124">
        <f>BK255+BK265</f>
        <v>0</v>
      </c>
    </row>
    <row r="255" spans="2:65" s="11" customFormat="1" ht="22.9" customHeight="1">
      <c r="B255" s="115"/>
      <c r="D255" s="116" t="s">
        <v>75</v>
      </c>
      <c r="E255" s="125" t="s">
        <v>455</v>
      </c>
      <c r="F255" s="125" t="s">
        <v>456</v>
      </c>
      <c r="I255" s="118"/>
      <c r="J255" s="126">
        <f>BK255</f>
        <v>0</v>
      </c>
      <c r="L255" s="115"/>
      <c r="M255" s="120"/>
      <c r="P255" s="121">
        <f>SUM(P256:P264)</f>
        <v>0</v>
      </c>
      <c r="R255" s="121">
        <f>SUM(R256:R264)</f>
        <v>2.2000000000000003E-4</v>
      </c>
      <c r="T255" s="122">
        <f>SUM(T256:T264)</f>
        <v>0.124</v>
      </c>
      <c r="AR255" s="116" t="s">
        <v>85</v>
      </c>
      <c r="AT255" s="123" t="s">
        <v>75</v>
      </c>
      <c r="AU255" s="123" t="s">
        <v>81</v>
      </c>
      <c r="AY255" s="116" t="s">
        <v>135</v>
      </c>
      <c r="BK255" s="124">
        <f>SUM(BK256:BK264)</f>
        <v>0</v>
      </c>
    </row>
    <row r="256" spans="2:65" s="1" customFormat="1" ht="33" customHeight="1">
      <c r="B256" s="127"/>
      <c r="C256" s="128" t="s">
        <v>457</v>
      </c>
      <c r="D256" s="128" t="s">
        <v>137</v>
      </c>
      <c r="E256" s="129" t="s">
        <v>458</v>
      </c>
      <c r="F256" s="130" t="s">
        <v>459</v>
      </c>
      <c r="G256" s="131" t="s">
        <v>161</v>
      </c>
      <c r="H256" s="132">
        <v>4</v>
      </c>
      <c r="I256" s="133"/>
      <c r="J256" s="134">
        <f>ROUND(I256*H256,2)</f>
        <v>0</v>
      </c>
      <c r="K256" s="130" t="s">
        <v>141</v>
      </c>
      <c r="L256" s="31"/>
      <c r="M256" s="135" t="s">
        <v>1</v>
      </c>
      <c r="N256" s="136" t="s">
        <v>41</v>
      </c>
      <c r="P256" s="137">
        <f>O256*H256</f>
        <v>0</v>
      </c>
      <c r="Q256" s="137">
        <v>0</v>
      </c>
      <c r="R256" s="137">
        <f>Q256*H256</f>
        <v>0</v>
      </c>
      <c r="S256" s="137">
        <v>1.6E-2</v>
      </c>
      <c r="T256" s="138">
        <f>S256*H256</f>
        <v>6.4000000000000001E-2</v>
      </c>
      <c r="AR256" s="139" t="s">
        <v>219</v>
      </c>
      <c r="AT256" s="139" t="s">
        <v>137</v>
      </c>
      <c r="AU256" s="139" t="s">
        <v>85</v>
      </c>
      <c r="AY256" s="16" t="s">
        <v>135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6" t="s">
        <v>81</v>
      </c>
      <c r="BK256" s="140">
        <f>ROUND(I256*H256,2)</f>
        <v>0</v>
      </c>
      <c r="BL256" s="16" t="s">
        <v>219</v>
      </c>
      <c r="BM256" s="139" t="s">
        <v>460</v>
      </c>
    </row>
    <row r="257" spans="2:65" s="1" customFormat="1" ht="24.2" customHeight="1">
      <c r="B257" s="127"/>
      <c r="C257" s="128" t="s">
        <v>461</v>
      </c>
      <c r="D257" s="128" t="s">
        <v>137</v>
      </c>
      <c r="E257" s="129" t="s">
        <v>462</v>
      </c>
      <c r="F257" s="130" t="s">
        <v>463</v>
      </c>
      <c r="G257" s="131" t="s">
        <v>161</v>
      </c>
      <c r="H257" s="132">
        <v>4</v>
      </c>
      <c r="I257" s="133"/>
      <c r="J257" s="134">
        <f>ROUND(I257*H257,2)</f>
        <v>0</v>
      </c>
      <c r="K257" s="130" t="s">
        <v>1</v>
      </c>
      <c r="L257" s="31"/>
      <c r="M257" s="135" t="s">
        <v>1</v>
      </c>
      <c r="N257" s="136" t="s">
        <v>41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219</v>
      </c>
      <c r="AT257" s="139" t="s">
        <v>137</v>
      </c>
      <c r="AU257" s="139" t="s">
        <v>85</v>
      </c>
      <c r="AY257" s="16" t="s">
        <v>135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81</v>
      </c>
      <c r="BK257" s="140">
        <f>ROUND(I257*H257,2)</f>
        <v>0</v>
      </c>
      <c r="BL257" s="16" t="s">
        <v>219</v>
      </c>
      <c r="BM257" s="139" t="s">
        <v>464</v>
      </c>
    </row>
    <row r="258" spans="2:65" s="13" customFormat="1" ht="11.25">
      <c r="B258" s="148"/>
      <c r="D258" s="142" t="s">
        <v>144</v>
      </c>
      <c r="E258" s="149" t="s">
        <v>1</v>
      </c>
      <c r="F258" s="150" t="s">
        <v>465</v>
      </c>
      <c r="H258" s="151">
        <v>4</v>
      </c>
      <c r="I258" s="152"/>
      <c r="L258" s="148"/>
      <c r="M258" s="153"/>
      <c r="T258" s="154"/>
      <c r="AT258" s="149" t="s">
        <v>144</v>
      </c>
      <c r="AU258" s="149" t="s">
        <v>85</v>
      </c>
      <c r="AV258" s="13" t="s">
        <v>85</v>
      </c>
      <c r="AW258" s="13" t="s">
        <v>32</v>
      </c>
      <c r="AX258" s="13" t="s">
        <v>81</v>
      </c>
      <c r="AY258" s="149" t="s">
        <v>135</v>
      </c>
    </row>
    <row r="259" spans="2:65" s="1" customFormat="1" ht="24.2" customHeight="1">
      <c r="B259" s="127"/>
      <c r="C259" s="128" t="s">
        <v>466</v>
      </c>
      <c r="D259" s="128" t="s">
        <v>137</v>
      </c>
      <c r="E259" s="129" t="s">
        <v>467</v>
      </c>
      <c r="F259" s="130" t="s">
        <v>468</v>
      </c>
      <c r="G259" s="131" t="s">
        <v>161</v>
      </c>
      <c r="H259" s="132">
        <v>4.4000000000000004</v>
      </c>
      <c r="I259" s="133"/>
      <c r="J259" s="134">
        <f>ROUND(I259*H259,2)</f>
        <v>0</v>
      </c>
      <c r="K259" s="130" t="s">
        <v>1</v>
      </c>
      <c r="L259" s="31"/>
      <c r="M259" s="135" t="s">
        <v>1</v>
      </c>
      <c r="N259" s="136" t="s">
        <v>41</v>
      </c>
      <c r="P259" s="137">
        <f>O259*H259</f>
        <v>0</v>
      </c>
      <c r="Q259" s="137">
        <v>5.0000000000000002E-5</v>
      </c>
      <c r="R259" s="137">
        <f>Q259*H259</f>
        <v>2.2000000000000003E-4</v>
      </c>
      <c r="S259" s="137">
        <v>0</v>
      </c>
      <c r="T259" s="138">
        <f>S259*H259</f>
        <v>0</v>
      </c>
      <c r="AR259" s="139" t="s">
        <v>219</v>
      </c>
      <c r="AT259" s="139" t="s">
        <v>137</v>
      </c>
      <c r="AU259" s="139" t="s">
        <v>85</v>
      </c>
      <c r="AY259" s="16" t="s">
        <v>135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6" t="s">
        <v>81</v>
      </c>
      <c r="BK259" s="140">
        <f>ROUND(I259*H259,2)</f>
        <v>0</v>
      </c>
      <c r="BL259" s="16" t="s">
        <v>219</v>
      </c>
      <c r="BM259" s="139" t="s">
        <v>469</v>
      </c>
    </row>
    <row r="260" spans="2:65" s="1" customFormat="1" ht="24.2" customHeight="1">
      <c r="B260" s="127"/>
      <c r="C260" s="128" t="s">
        <v>470</v>
      </c>
      <c r="D260" s="128" t="s">
        <v>137</v>
      </c>
      <c r="E260" s="129" t="s">
        <v>471</v>
      </c>
      <c r="F260" s="130" t="s">
        <v>472</v>
      </c>
      <c r="G260" s="131" t="s">
        <v>473</v>
      </c>
      <c r="H260" s="132">
        <v>60</v>
      </c>
      <c r="I260" s="133"/>
      <c r="J260" s="134">
        <f>ROUND(I260*H260,2)</f>
        <v>0</v>
      </c>
      <c r="K260" s="130" t="s">
        <v>141</v>
      </c>
      <c r="L260" s="31"/>
      <c r="M260" s="135" t="s">
        <v>1</v>
      </c>
      <c r="N260" s="136" t="s">
        <v>41</v>
      </c>
      <c r="P260" s="137">
        <f>O260*H260</f>
        <v>0</v>
      </c>
      <c r="Q260" s="137">
        <v>0</v>
      </c>
      <c r="R260" s="137">
        <f>Q260*H260</f>
        <v>0</v>
      </c>
      <c r="S260" s="137">
        <v>1E-3</v>
      </c>
      <c r="T260" s="138">
        <f>S260*H260</f>
        <v>0.06</v>
      </c>
      <c r="AR260" s="139" t="s">
        <v>219</v>
      </c>
      <c r="AT260" s="139" t="s">
        <v>137</v>
      </c>
      <c r="AU260" s="139" t="s">
        <v>85</v>
      </c>
      <c r="AY260" s="16" t="s">
        <v>135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6" t="s">
        <v>81</v>
      </c>
      <c r="BK260" s="140">
        <f>ROUND(I260*H260,2)</f>
        <v>0</v>
      </c>
      <c r="BL260" s="16" t="s">
        <v>219</v>
      </c>
      <c r="BM260" s="139" t="s">
        <v>474</v>
      </c>
    </row>
    <row r="261" spans="2:65" s="12" customFormat="1" ht="11.25">
      <c r="B261" s="141"/>
      <c r="D261" s="142" t="s">
        <v>144</v>
      </c>
      <c r="E261" s="143" t="s">
        <v>1</v>
      </c>
      <c r="F261" s="144" t="s">
        <v>475</v>
      </c>
      <c r="H261" s="143" t="s">
        <v>1</v>
      </c>
      <c r="I261" s="145"/>
      <c r="L261" s="141"/>
      <c r="M261" s="146"/>
      <c r="T261" s="147"/>
      <c r="AT261" s="143" t="s">
        <v>144</v>
      </c>
      <c r="AU261" s="143" t="s">
        <v>85</v>
      </c>
      <c r="AV261" s="12" t="s">
        <v>81</v>
      </c>
      <c r="AW261" s="12" t="s">
        <v>32</v>
      </c>
      <c r="AX261" s="12" t="s">
        <v>76</v>
      </c>
      <c r="AY261" s="143" t="s">
        <v>135</v>
      </c>
    </row>
    <row r="262" spans="2:65" s="13" customFormat="1" ht="11.25">
      <c r="B262" s="148"/>
      <c r="D262" s="142" t="s">
        <v>144</v>
      </c>
      <c r="E262" s="149" t="s">
        <v>1</v>
      </c>
      <c r="F262" s="150" t="s">
        <v>476</v>
      </c>
      <c r="H262" s="151">
        <v>59.4</v>
      </c>
      <c r="I262" s="152"/>
      <c r="L262" s="148"/>
      <c r="M262" s="153"/>
      <c r="T262" s="154"/>
      <c r="AT262" s="149" t="s">
        <v>144</v>
      </c>
      <c r="AU262" s="149" t="s">
        <v>85</v>
      </c>
      <c r="AV262" s="13" t="s">
        <v>85</v>
      </c>
      <c r="AW262" s="13" t="s">
        <v>32</v>
      </c>
      <c r="AX262" s="13" t="s">
        <v>76</v>
      </c>
      <c r="AY262" s="149" t="s">
        <v>135</v>
      </c>
    </row>
    <row r="263" spans="2:65" s="13" customFormat="1" ht="11.25">
      <c r="B263" s="148"/>
      <c r="D263" s="142" t="s">
        <v>144</v>
      </c>
      <c r="E263" s="149" t="s">
        <v>1</v>
      </c>
      <c r="F263" s="150" t="s">
        <v>420</v>
      </c>
      <c r="H263" s="151">
        <v>60</v>
      </c>
      <c r="I263" s="152"/>
      <c r="L263" s="148"/>
      <c r="M263" s="153"/>
      <c r="T263" s="154"/>
      <c r="AT263" s="149" t="s">
        <v>144</v>
      </c>
      <c r="AU263" s="149" t="s">
        <v>85</v>
      </c>
      <c r="AV263" s="13" t="s">
        <v>85</v>
      </c>
      <c r="AW263" s="13" t="s">
        <v>32</v>
      </c>
      <c r="AX263" s="13" t="s">
        <v>81</v>
      </c>
      <c r="AY263" s="149" t="s">
        <v>135</v>
      </c>
    </row>
    <row r="264" spans="2:65" s="1" customFormat="1" ht="24.2" customHeight="1">
      <c r="B264" s="127"/>
      <c r="C264" s="128" t="s">
        <v>477</v>
      </c>
      <c r="D264" s="128" t="s">
        <v>137</v>
      </c>
      <c r="E264" s="129" t="s">
        <v>478</v>
      </c>
      <c r="F264" s="130" t="s">
        <v>479</v>
      </c>
      <c r="G264" s="131" t="s">
        <v>480</v>
      </c>
      <c r="H264" s="172"/>
      <c r="I264" s="133"/>
      <c r="J264" s="134">
        <f>ROUND(I264*H264,2)</f>
        <v>0</v>
      </c>
      <c r="K264" s="130" t="s">
        <v>141</v>
      </c>
      <c r="L264" s="31"/>
      <c r="M264" s="135" t="s">
        <v>1</v>
      </c>
      <c r="N264" s="136" t="s">
        <v>41</v>
      </c>
      <c r="P264" s="137">
        <f>O264*H264</f>
        <v>0</v>
      </c>
      <c r="Q264" s="137">
        <v>0</v>
      </c>
      <c r="R264" s="137">
        <f>Q264*H264</f>
        <v>0</v>
      </c>
      <c r="S264" s="137">
        <v>0</v>
      </c>
      <c r="T264" s="138">
        <f>S264*H264</f>
        <v>0</v>
      </c>
      <c r="AR264" s="139" t="s">
        <v>219</v>
      </c>
      <c r="AT264" s="139" t="s">
        <v>137</v>
      </c>
      <c r="AU264" s="139" t="s">
        <v>85</v>
      </c>
      <c r="AY264" s="16" t="s">
        <v>135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6" t="s">
        <v>81</v>
      </c>
      <c r="BK264" s="140">
        <f>ROUND(I264*H264,2)</f>
        <v>0</v>
      </c>
      <c r="BL264" s="16" t="s">
        <v>219</v>
      </c>
      <c r="BM264" s="139" t="s">
        <v>481</v>
      </c>
    </row>
    <row r="265" spans="2:65" s="11" customFormat="1" ht="22.9" customHeight="1">
      <c r="B265" s="115"/>
      <c r="D265" s="116" t="s">
        <v>75</v>
      </c>
      <c r="E265" s="125" t="s">
        <v>482</v>
      </c>
      <c r="F265" s="125" t="s">
        <v>483</v>
      </c>
      <c r="I265" s="118"/>
      <c r="J265" s="126">
        <f>BK265</f>
        <v>0</v>
      </c>
      <c r="L265" s="115"/>
      <c r="M265" s="120"/>
      <c r="P265" s="121">
        <f>SUM(P266:P271)</f>
        <v>0</v>
      </c>
      <c r="R265" s="121">
        <f>SUM(R266:R271)</f>
        <v>1.483805</v>
      </c>
      <c r="T265" s="122">
        <f>SUM(T266:T271)</f>
        <v>0</v>
      </c>
      <c r="AR265" s="116" t="s">
        <v>85</v>
      </c>
      <c r="AT265" s="123" t="s">
        <v>75</v>
      </c>
      <c r="AU265" s="123" t="s">
        <v>81</v>
      </c>
      <c r="AY265" s="116" t="s">
        <v>135</v>
      </c>
      <c r="BK265" s="124">
        <f>SUM(BK266:BK271)</f>
        <v>0</v>
      </c>
    </row>
    <row r="266" spans="2:65" s="1" customFormat="1" ht="21.75" customHeight="1">
      <c r="B266" s="127"/>
      <c r="C266" s="128" t="s">
        <v>484</v>
      </c>
      <c r="D266" s="128" t="s">
        <v>137</v>
      </c>
      <c r="E266" s="129" t="s">
        <v>485</v>
      </c>
      <c r="F266" s="130" t="s">
        <v>486</v>
      </c>
      <c r="G266" s="131" t="s">
        <v>161</v>
      </c>
      <c r="H266" s="132">
        <v>35</v>
      </c>
      <c r="I266" s="133"/>
      <c r="J266" s="134">
        <f>ROUND(I266*H266,2)</f>
        <v>0</v>
      </c>
      <c r="K266" s="130" t="s">
        <v>1</v>
      </c>
      <c r="L266" s="31"/>
      <c r="M266" s="135" t="s">
        <v>1</v>
      </c>
      <c r="N266" s="136" t="s">
        <v>41</v>
      </c>
      <c r="P266" s="137">
        <f>O266*H266</f>
        <v>0</v>
      </c>
      <c r="Q266" s="137">
        <v>1.5299999999999999E-3</v>
      </c>
      <c r="R266" s="137">
        <f>Q266*H266</f>
        <v>5.3549999999999993E-2</v>
      </c>
      <c r="S266" s="137">
        <v>0</v>
      </c>
      <c r="T266" s="138">
        <f>S266*H266</f>
        <v>0</v>
      </c>
      <c r="AR266" s="139" t="s">
        <v>219</v>
      </c>
      <c r="AT266" s="139" t="s">
        <v>137</v>
      </c>
      <c r="AU266" s="139" t="s">
        <v>85</v>
      </c>
      <c r="AY266" s="16" t="s">
        <v>135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6" t="s">
        <v>81</v>
      </c>
      <c r="BK266" s="140">
        <f>ROUND(I266*H266,2)</f>
        <v>0</v>
      </c>
      <c r="BL266" s="16" t="s">
        <v>219</v>
      </c>
      <c r="BM266" s="139" t="s">
        <v>487</v>
      </c>
    </row>
    <row r="267" spans="2:65" s="13" customFormat="1" ht="11.25">
      <c r="B267" s="148"/>
      <c r="D267" s="142" t="s">
        <v>144</v>
      </c>
      <c r="E267" s="149" t="s">
        <v>1</v>
      </c>
      <c r="F267" s="150" t="s">
        <v>488</v>
      </c>
      <c r="H267" s="151">
        <v>35</v>
      </c>
      <c r="I267" s="152"/>
      <c r="L267" s="148"/>
      <c r="M267" s="153"/>
      <c r="T267" s="154"/>
      <c r="AT267" s="149" t="s">
        <v>144</v>
      </c>
      <c r="AU267" s="149" t="s">
        <v>85</v>
      </c>
      <c r="AV267" s="13" t="s">
        <v>85</v>
      </c>
      <c r="AW267" s="13" t="s">
        <v>32</v>
      </c>
      <c r="AX267" s="13" t="s">
        <v>81</v>
      </c>
      <c r="AY267" s="149" t="s">
        <v>135</v>
      </c>
    </row>
    <row r="268" spans="2:65" s="1" customFormat="1" ht="24.2" customHeight="1">
      <c r="B268" s="127"/>
      <c r="C268" s="162" t="s">
        <v>489</v>
      </c>
      <c r="D268" s="162" t="s">
        <v>203</v>
      </c>
      <c r="E268" s="163" t="s">
        <v>490</v>
      </c>
      <c r="F268" s="164" t="s">
        <v>491</v>
      </c>
      <c r="G268" s="165" t="s">
        <v>140</v>
      </c>
      <c r="H268" s="166">
        <v>12.436999999999999</v>
      </c>
      <c r="I268" s="167"/>
      <c r="J268" s="168">
        <f>ROUND(I268*H268,2)</f>
        <v>0</v>
      </c>
      <c r="K268" s="164" t="s">
        <v>141</v>
      </c>
      <c r="L268" s="169"/>
      <c r="M268" s="170" t="s">
        <v>1</v>
      </c>
      <c r="N268" s="171" t="s">
        <v>41</v>
      </c>
      <c r="P268" s="137">
        <f>O268*H268</f>
        <v>0</v>
      </c>
      <c r="Q268" s="137">
        <v>0.115</v>
      </c>
      <c r="R268" s="137">
        <f>Q268*H268</f>
        <v>1.4302550000000001</v>
      </c>
      <c r="S268" s="137">
        <v>0</v>
      </c>
      <c r="T268" s="138">
        <f>S268*H268</f>
        <v>0</v>
      </c>
      <c r="AR268" s="139" t="s">
        <v>179</v>
      </c>
      <c r="AT268" s="139" t="s">
        <v>203</v>
      </c>
      <c r="AU268" s="139" t="s">
        <v>85</v>
      </c>
      <c r="AY268" s="16" t="s">
        <v>135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6" t="s">
        <v>81</v>
      </c>
      <c r="BK268" s="140">
        <f>ROUND(I268*H268,2)</f>
        <v>0</v>
      </c>
      <c r="BL268" s="16" t="s">
        <v>142</v>
      </c>
      <c r="BM268" s="139" t="s">
        <v>492</v>
      </c>
    </row>
    <row r="269" spans="2:65" s="13" customFormat="1" ht="11.25">
      <c r="B269" s="148"/>
      <c r="D269" s="142" t="s">
        <v>144</v>
      </c>
      <c r="E269" s="149" t="s">
        <v>1</v>
      </c>
      <c r="F269" s="150" t="s">
        <v>493</v>
      </c>
      <c r="H269" s="151">
        <v>12.074999999999999</v>
      </c>
      <c r="I269" s="152"/>
      <c r="L269" s="148"/>
      <c r="M269" s="153"/>
      <c r="T269" s="154"/>
      <c r="AT269" s="149" t="s">
        <v>144</v>
      </c>
      <c r="AU269" s="149" t="s">
        <v>85</v>
      </c>
      <c r="AV269" s="13" t="s">
        <v>85</v>
      </c>
      <c r="AW269" s="13" t="s">
        <v>32</v>
      </c>
      <c r="AX269" s="13" t="s">
        <v>81</v>
      </c>
      <c r="AY269" s="149" t="s">
        <v>135</v>
      </c>
    </row>
    <row r="270" spans="2:65" s="13" customFormat="1" ht="11.25">
      <c r="B270" s="148"/>
      <c r="D270" s="142" t="s">
        <v>144</v>
      </c>
      <c r="F270" s="150" t="s">
        <v>494</v>
      </c>
      <c r="H270" s="151">
        <v>12.436999999999999</v>
      </c>
      <c r="I270" s="152"/>
      <c r="L270" s="148"/>
      <c r="M270" s="153"/>
      <c r="T270" s="154"/>
      <c r="AT270" s="149" t="s">
        <v>144</v>
      </c>
      <c r="AU270" s="149" t="s">
        <v>85</v>
      </c>
      <c r="AV270" s="13" t="s">
        <v>85</v>
      </c>
      <c r="AW270" s="13" t="s">
        <v>3</v>
      </c>
      <c r="AX270" s="13" t="s">
        <v>81</v>
      </c>
      <c r="AY270" s="149" t="s">
        <v>135</v>
      </c>
    </row>
    <row r="271" spans="2:65" s="1" customFormat="1" ht="24.2" customHeight="1">
      <c r="B271" s="127"/>
      <c r="C271" s="128" t="s">
        <v>495</v>
      </c>
      <c r="D271" s="128" t="s">
        <v>137</v>
      </c>
      <c r="E271" s="129" t="s">
        <v>496</v>
      </c>
      <c r="F271" s="130" t="s">
        <v>497</v>
      </c>
      <c r="G271" s="131" t="s">
        <v>480</v>
      </c>
      <c r="H271" s="172"/>
      <c r="I271" s="133"/>
      <c r="J271" s="134">
        <f>ROUND(I271*H271,2)</f>
        <v>0</v>
      </c>
      <c r="K271" s="130" t="s">
        <v>141</v>
      </c>
      <c r="L271" s="31"/>
      <c r="M271" s="135" t="s">
        <v>1</v>
      </c>
      <c r="N271" s="136" t="s">
        <v>41</v>
      </c>
      <c r="P271" s="137">
        <f>O271*H271</f>
        <v>0</v>
      </c>
      <c r="Q271" s="137">
        <v>0</v>
      </c>
      <c r="R271" s="137">
        <f>Q271*H271</f>
        <v>0</v>
      </c>
      <c r="S271" s="137">
        <v>0</v>
      </c>
      <c r="T271" s="138">
        <f>S271*H271</f>
        <v>0</v>
      </c>
      <c r="AR271" s="139" t="s">
        <v>219</v>
      </c>
      <c r="AT271" s="139" t="s">
        <v>137</v>
      </c>
      <c r="AU271" s="139" t="s">
        <v>85</v>
      </c>
      <c r="AY271" s="16" t="s">
        <v>135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6" t="s">
        <v>81</v>
      </c>
      <c r="BK271" s="140">
        <f>ROUND(I271*H271,2)</f>
        <v>0</v>
      </c>
      <c r="BL271" s="16" t="s">
        <v>219</v>
      </c>
      <c r="BM271" s="139" t="s">
        <v>498</v>
      </c>
    </row>
    <row r="272" spans="2:65" s="11" customFormat="1" ht="25.9" customHeight="1">
      <c r="B272" s="115"/>
      <c r="D272" s="116" t="s">
        <v>75</v>
      </c>
      <c r="E272" s="117" t="s">
        <v>499</v>
      </c>
      <c r="F272" s="117" t="s">
        <v>500</v>
      </c>
      <c r="I272" s="118"/>
      <c r="J272" s="119">
        <f>BK272</f>
        <v>0</v>
      </c>
      <c r="L272" s="115"/>
      <c r="M272" s="120"/>
      <c r="P272" s="121">
        <f>P273+P275</f>
        <v>0</v>
      </c>
      <c r="R272" s="121">
        <f>R273+R275</f>
        <v>0</v>
      </c>
      <c r="T272" s="122">
        <f>T273+T275</f>
        <v>0</v>
      </c>
      <c r="AR272" s="116" t="s">
        <v>158</v>
      </c>
      <c r="AT272" s="123" t="s">
        <v>75</v>
      </c>
      <c r="AU272" s="123" t="s">
        <v>76</v>
      </c>
      <c r="AY272" s="116" t="s">
        <v>135</v>
      </c>
      <c r="BK272" s="124">
        <f>BK273+BK275</f>
        <v>0</v>
      </c>
    </row>
    <row r="273" spans="2:65" s="11" customFormat="1" ht="22.9" customHeight="1">
      <c r="B273" s="115"/>
      <c r="D273" s="116" t="s">
        <v>75</v>
      </c>
      <c r="E273" s="125" t="s">
        <v>501</v>
      </c>
      <c r="F273" s="125" t="s">
        <v>502</v>
      </c>
      <c r="I273" s="118"/>
      <c r="J273" s="126">
        <f>BK273</f>
        <v>0</v>
      </c>
      <c r="L273" s="115"/>
      <c r="M273" s="120"/>
      <c r="P273" s="121">
        <f>P274</f>
        <v>0</v>
      </c>
      <c r="R273" s="121">
        <f>R274</f>
        <v>0</v>
      </c>
      <c r="T273" s="122">
        <f>T274</f>
        <v>0</v>
      </c>
      <c r="AR273" s="116" t="s">
        <v>158</v>
      </c>
      <c r="AT273" s="123" t="s">
        <v>75</v>
      </c>
      <c r="AU273" s="123" t="s">
        <v>81</v>
      </c>
      <c r="AY273" s="116" t="s">
        <v>135</v>
      </c>
      <c r="BK273" s="124">
        <f>BK274</f>
        <v>0</v>
      </c>
    </row>
    <row r="274" spans="2:65" s="1" customFormat="1" ht="16.5" customHeight="1">
      <c r="B274" s="127"/>
      <c r="C274" s="128" t="s">
        <v>503</v>
      </c>
      <c r="D274" s="128" t="s">
        <v>137</v>
      </c>
      <c r="E274" s="129" t="s">
        <v>504</v>
      </c>
      <c r="F274" s="130" t="s">
        <v>502</v>
      </c>
      <c r="G274" s="131" t="s">
        <v>505</v>
      </c>
      <c r="H274" s="132">
        <v>1</v>
      </c>
      <c r="I274" s="133"/>
      <c r="J274" s="134">
        <f>ROUND(I274*H274,2)</f>
        <v>0</v>
      </c>
      <c r="K274" s="130" t="s">
        <v>141</v>
      </c>
      <c r="L274" s="31"/>
      <c r="M274" s="135" t="s">
        <v>1</v>
      </c>
      <c r="N274" s="136" t="s">
        <v>41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506</v>
      </c>
      <c r="AT274" s="139" t="s">
        <v>137</v>
      </c>
      <c r="AU274" s="139" t="s">
        <v>85</v>
      </c>
      <c r="AY274" s="16" t="s">
        <v>135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6" t="s">
        <v>81</v>
      </c>
      <c r="BK274" s="140">
        <f>ROUND(I274*H274,2)</f>
        <v>0</v>
      </c>
      <c r="BL274" s="16" t="s">
        <v>506</v>
      </c>
      <c r="BM274" s="139" t="s">
        <v>507</v>
      </c>
    </row>
    <row r="275" spans="2:65" s="11" customFormat="1" ht="22.9" customHeight="1">
      <c r="B275" s="115"/>
      <c r="D275" s="116" t="s">
        <v>75</v>
      </c>
      <c r="E275" s="125" t="s">
        <v>508</v>
      </c>
      <c r="F275" s="125" t="s">
        <v>509</v>
      </c>
      <c r="I275" s="118"/>
      <c r="J275" s="126">
        <f>BK275</f>
        <v>0</v>
      </c>
      <c r="L275" s="115"/>
      <c r="M275" s="120"/>
      <c r="P275" s="121">
        <f>P276</f>
        <v>0</v>
      </c>
      <c r="R275" s="121">
        <f>R276</f>
        <v>0</v>
      </c>
      <c r="T275" s="122">
        <f>T276</f>
        <v>0</v>
      </c>
      <c r="AR275" s="116" t="s">
        <v>158</v>
      </c>
      <c r="AT275" s="123" t="s">
        <v>75</v>
      </c>
      <c r="AU275" s="123" t="s">
        <v>81</v>
      </c>
      <c r="AY275" s="116" t="s">
        <v>135</v>
      </c>
      <c r="BK275" s="124">
        <f>BK276</f>
        <v>0</v>
      </c>
    </row>
    <row r="276" spans="2:65" s="1" customFormat="1" ht="16.5" customHeight="1">
      <c r="B276" s="127"/>
      <c r="C276" s="128" t="s">
        <v>510</v>
      </c>
      <c r="D276" s="128" t="s">
        <v>137</v>
      </c>
      <c r="E276" s="129" t="s">
        <v>511</v>
      </c>
      <c r="F276" s="130" t="s">
        <v>512</v>
      </c>
      <c r="G276" s="131" t="s">
        <v>505</v>
      </c>
      <c r="H276" s="132">
        <v>1</v>
      </c>
      <c r="I276" s="133"/>
      <c r="J276" s="134">
        <f>ROUND(I276*H276,2)</f>
        <v>0</v>
      </c>
      <c r="K276" s="130" t="s">
        <v>141</v>
      </c>
      <c r="L276" s="31"/>
      <c r="M276" s="173" t="s">
        <v>1</v>
      </c>
      <c r="N276" s="174" t="s">
        <v>41</v>
      </c>
      <c r="O276" s="175"/>
      <c r="P276" s="176">
        <f>O276*H276</f>
        <v>0</v>
      </c>
      <c r="Q276" s="176">
        <v>0</v>
      </c>
      <c r="R276" s="176">
        <f>Q276*H276</f>
        <v>0</v>
      </c>
      <c r="S276" s="176">
        <v>0</v>
      </c>
      <c r="T276" s="177">
        <f>S276*H276</f>
        <v>0</v>
      </c>
      <c r="AR276" s="139" t="s">
        <v>506</v>
      </c>
      <c r="AT276" s="139" t="s">
        <v>137</v>
      </c>
      <c r="AU276" s="139" t="s">
        <v>85</v>
      </c>
      <c r="AY276" s="16" t="s">
        <v>135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6" t="s">
        <v>81</v>
      </c>
      <c r="BK276" s="140">
        <f>ROUND(I276*H276,2)</f>
        <v>0</v>
      </c>
      <c r="BL276" s="16" t="s">
        <v>506</v>
      </c>
      <c r="BM276" s="139" t="s">
        <v>513</v>
      </c>
    </row>
    <row r="277" spans="2:65" s="1" customFormat="1" ht="6.95" customHeight="1">
      <c r="B277" s="43"/>
      <c r="C277" s="44"/>
      <c r="D277" s="44"/>
      <c r="E277" s="44"/>
      <c r="F277" s="44"/>
      <c r="G277" s="44"/>
      <c r="H277" s="44"/>
      <c r="I277" s="44"/>
      <c r="J277" s="44"/>
      <c r="K277" s="44"/>
      <c r="L277" s="31"/>
    </row>
  </sheetData>
  <autoFilter ref="C127:K276" xr:uid="{00000000-0009-0000-0000-000001000000}"/>
  <mergeCells count="6">
    <mergeCell ref="L2:V2"/>
    <mergeCell ref="E7:H7"/>
    <mergeCell ref="E16:H16"/>
    <mergeCell ref="E25:H25"/>
    <mergeCell ref="E85:H85"/>
    <mergeCell ref="E120:H1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6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514</v>
      </c>
      <c r="H4" s="19"/>
    </row>
    <row r="5" spans="2:8" ht="12" customHeight="1">
      <c r="B5" s="19"/>
      <c r="C5" s="23" t="s">
        <v>13</v>
      </c>
      <c r="D5" s="194" t="s">
        <v>14</v>
      </c>
      <c r="E5" s="190"/>
      <c r="F5" s="190"/>
      <c r="H5" s="19"/>
    </row>
    <row r="6" spans="2:8" ht="36.950000000000003" customHeight="1">
      <c r="B6" s="19"/>
      <c r="C6" s="25" t="s">
        <v>16</v>
      </c>
      <c r="D6" s="191" t="s">
        <v>17</v>
      </c>
      <c r="E6" s="190"/>
      <c r="F6" s="190"/>
      <c r="H6" s="19"/>
    </row>
    <row r="7" spans="2:8" ht="16.5" customHeight="1">
      <c r="B7" s="19"/>
      <c r="C7" s="26" t="s">
        <v>22</v>
      </c>
      <c r="D7" s="51" t="str">
        <f>'Rekapitulace stavby'!AN8</f>
        <v>6. 12. 2023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122</v>
      </c>
      <c r="F9" s="110" t="s">
        <v>515</v>
      </c>
      <c r="H9" s="107"/>
    </row>
    <row r="10" spans="2:8" s="1" customFormat="1" ht="26.45" customHeight="1">
      <c r="B10" s="31"/>
      <c r="C10" s="178" t="s">
        <v>14</v>
      </c>
      <c r="D10" s="178" t="s">
        <v>17</v>
      </c>
      <c r="H10" s="31"/>
    </row>
    <row r="11" spans="2:8" s="1" customFormat="1" ht="16.899999999999999" customHeight="1">
      <c r="B11" s="31"/>
      <c r="C11" s="179" t="s">
        <v>83</v>
      </c>
      <c r="D11" s="180" t="s">
        <v>1</v>
      </c>
      <c r="E11" s="181" t="s">
        <v>1</v>
      </c>
      <c r="F11" s="182">
        <v>12</v>
      </c>
      <c r="H11" s="31"/>
    </row>
    <row r="12" spans="2:8" s="1" customFormat="1" ht="16.899999999999999" customHeight="1">
      <c r="B12" s="31"/>
      <c r="C12" s="183" t="s">
        <v>1</v>
      </c>
      <c r="D12" s="183" t="s">
        <v>212</v>
      </c>
      <c r="E12" s="16" t="s">
        <v>1</v>
      </c>
      <c r="F12" s="184">
        <v>0</v>
      </c>
      <c r="H12" s="31"/>
    </row>
    <row r="13" spans="2:8" s="1" customFormat="1" ht="16.899999999999999" customHeight="1">
      <c r="B13" s="31"/>
      <c r="C13" s="183" t="s">
        <v>83</v>
      </c>
      <c r="D13" s="183" t="s">
        <v>213</v>
      </c>
      <c r="E13" s="16" t="s">
        <v>1</v>
      </c>
      <c r="F13" s="184">
        <v>12</v>
      </c>
      <c r="H13" s="31"/>
    </row>
    <row r="14" spans="2:8" s="1" customFormat="1" ht="16.899999999999999" customHeight="1">
      <c r="B14" s="31"/>
      <c r="C14" s="185" t="s">
        <v>516</v>
      </c>
      <c r="H14" s="31"/>
    </row>
    <row r="15" spans="2:8" s="1" customFormat="1" ht="16.899999999999999" customHeight="1">
      <c r="B15" s="31"/>
      <c r="C15" s="183" t="s">
        <v>209</v>
      </c>
      <c r="D15" s="183" t="s">
        <v>210</v>
      </c>
      <c r="E15" s="16" t="s">
        <v>170</v>
      </c>
      <c r="F15" s="184">
        <v>12</v>
      </c>
      <c r="H15" s="31"/>
    </row>
    <row r="16" spans="2:8" s="1" customFormat="1" ht="16.899999999999999" customHeight="1">
      <c r="B16" s="31"/>
      <c r="C16" s="183" t="s">
        <v>198</v>
      </c>
      <c r="D16" s="183" t="s">
        <v>199</v>
      </c>
      <c r="E16" s="16" t="s">
        <v>170</v>
      </c>
      <c r="F16" s="184">
        <v>15.6</v>
      </c>
      <c r="H16" s="31"/>
    </row>
    <row r="17" spans="2:8" s="1" customFormat="1" ht="16.899999999999999" customHeight="1">
      <c r="B17" s="31"/>
      <c r="C17" s="179" t="s">
        <v>86</v>
      </c>
      <c r="D17" s="180" t="s">
        <v>1</v>
      </c>
      <c r="E17" s="181" t="s">
        <v>1</v>
      </c>
      <c r="F17" s="182">
        <v>2.4</v>
      </c>
      <c r="H17" s="31"/>
    </row>
    <row r="18" spans="2:8" s="1" customFormat="1" ht="16.899999999999999" customHeight="1">
      <c r="B18" s="31"/>
      <c r="C18" s="183" t="s">
        <v>86</v>
      </c>
      <c r="D18" s="183" t="s">
        <v>243</v>
      </c>
      <c r="E18" s="16" t="s">
        <v>1</v>
      </c>
      <c r="F18" s="184">
        <v>2.4</v>
      </c>
      <c r="H18" s="31"/>
    </row>
    <row r="19" spans="2:8" s="1" customFormat="1" ht="16.899999999999999" customHeight="1">
      <c r="B19" s="31"/>
      <c r="C19" s="185" t="s">
        <v>516</v>
      </c>
      <c r="H19" s="31"/>
    </row>
    <row r="20" spans="2:8" s="1" customFormat="1" ht="16.899999999999999" customHeight="1">
      <c r="B20" s="31"/>
      <c r="C20" s="183" t="s">
        <v>240</v>
      </c>
      <c r="D20" s="183" t="s">
        <v>241</v>
      </c>
      <c r="E20" s="16" t="s">
        <v>170</v>
      </c>
      <c r="F20" s="184">
        <v>2.4</v>
      </c>
      <c r="H20" s="31"/>
    </row>
    <row r="21" spans="2:8" s="1" customFormat="1" ht="16.899999999999999" customHeight="1">
      <c r="B21" s="31"/>
      <c r="C21" s="183" t="s">
        <v>198</v>
      </c>
      <c r="D21" s="183" t="s">
        <v>199</v>
      </c>
      <c r="E21" s="16" t="s">
        <v>170</v>
      </c>
      <c r="F21" s="184">
        <v>15.6</v>
      </c>
      <c r="H21" s="31"/>
    </row>
    <row r="22" spans="2:8" s="1" customFormat="1" ht="16.899999999999999" customHeight="1">
      <c r="B22" s="31"/>
      <c r="C22" s="179" t="s">
        <v>91</v>
      </c>
      <c r="D22" s="180" t="s">
        <v>1</v>
      </c>
      <c r="E22" s="181" t="s">
        <v>1</v>
      </c>
      <c r="F22" s="182">
        <v>37.725000000000001</v>
      </c>
      <c r="H22" s="31"/>
    </row>
    <row r="23" spans="2:8" s="1" customFormat="1" ht="16.899999999999999" customHeight="1">
      <c r="B23" s="31"/>
      <c r="C23" s="183" t="s">
        <v>1</v>
      </c>
      <c r="D23" s="183" t="s">
        <v>172</v>
      </c>
      <c r="E23" s="16" t="s">
        <v>1</v>
      </c>
      <c r="F23" s="184">
        <v>0</v>
      </c>
      <c r="H23" s="31"/>
    </row>
    <row r="24" spans="2:8" s="1" customFormat="1" ht="16.899999999999999" customHeight="1">
      <c r="B24" s="31"/>
      <c r="C24" s="183" t="s">
        <v>89</v>
      </c>
      <c r="D24" s="183" t="s">
        <v>173</v>
      </c>
      <c r="E24" s="16" t="s">
        <v>1</v>
      </c>
      <c r="F24" s="184">
        <v>30</v>
      </c>
      <c r="H24" s="31"/>
    </row>
    <row r="25" spans="2:8" s="1" customFormat="1" ht="16.899999999999999" customHeight="1">
      <c r="B25" s="31"/>
      <c r="C25" s="183" t="s">
        <v>1</v>
      </c>
      <c r="D25" s="183" t="s">
        <v>174</v>
      </c>
      <c r="E25" s="16" t="s">
        <v>1</v>
      </c>
      <c r="F25" s="184">
        <v>0</v>
      </c>
      <c r="H25" s="31"/>
    </row>
    <row r="26" spans="2:8" s="1" customFormat="1" ht="16.899999999999999" customHeight="1">
      <c r="B26" s="31"/>
      <c r="C26" s="183" t="s">
        <v>1</v>
      </c>
      <c r="D26" s="183" t="s">
        <v>175</v>
      </c>
      <c r="E26" s="16" t="s">
        <v>1</v>
      </c>
      <c r="F26" s="184">
        <v>0.52500000000000002</v>
      </c>
      <c r="H26" s="31"/>
    </row>
    <row r="27" spans="2:8" s="1" customFormat="1" ht="16.899999999999999" customHeight="1">
      <c r="B27" s="31"/>
      <c r="C27" s="183" t="s">
        <v>1</v>
      </c>
      <c r="D27" s="183" t="s">
        <v>176</v>
      </c>
      <c r="E27" s="16" t="s">
        <v>1</v>
      </c>
      <c r="F27" s="184">
        <v>0</v>
      </c>
      <c r="H27" s="31"/>
    </row>
    <row r="28" spans="2:8" s="1" customFormat="1" ht="16.899999999999999" customHeight="1">
      <c r="B28" s="31"/>
      <c r="C28" s="183" t="s">
        <v>1</v>
      </c>
      <c r="D28" s="183" t="s">
        <v>177</v>
      </c>
      <c r="E28" s="16" t="s">
        <v>1</v>
      </c>
      <c r="F28" s="184">
        <v>7.2</v>
      </c>
      <c r="H28" s="31"/>
    </row>
    <row r="29" spans="2:8" s="1" customFormat="1" ht="16.899999999999999" customHeight="1">
      <c r="B29" s="31"/>
      <c r="C29" s="183" t="s">
        <v>91</v>
      </c>
      <c r="D29" s="183" t="s">
        <v>178</v>
      </c>
      <c r="E29" s="16" t="s">
        <v>1</v>
      </c>
      <c r="F29" s="184">
        <v>37.725000000000001</v>
      </c>
      <c r="H29" s="31"/>
    </row>
    <row r="30" spans="2:8" s="1" customFormat="1" ht="16.899999999999999" customHeight="1">
      <c r="B30" s="31"/>
      <c r="C30" s="185" t="s">
        <v>516</v>
      </c>
      <c r="H30" s="31"/>
    </row>
    <row r="31" spans="2:8" s="1" customFormat="1" ht="22.5">
      <c r="B31" s="31"/>
      <c r="C31" s="183" t="s">
        <v>168</v>
      </c>
      <c r="D31" s="183" t="s">
        <v>169</v>
      </c>
      <c r="E31" s="16" t="s">
        <v>170</v>
      </c>
      <c r="F31" s="184">
        <v>37.725000000000001</v>
      </c>
      <c r="H31" s="31"/>
    </row>
    <row r="32" spans="2:8" s="1" customFormat="1" ht="22.5">
      <c r="B32" s="31"/>
      <c r="C32" s="183" t="s">
        <v>180</v>
      </c>
      <c r="D32" s="183" t="s">
        <v>181</v>
      </c>
      <c r="E32" s="16" t="s">
        <v>170</v>
      </c>
      <c r="F32" s="184">
        <v>37.725000000000001</v>
      </c>
      <c r="H32" s="31"/>
    </row>
    <row r="33" spans="2:8" s="1" customFormat="1" ht="22.5">
      <c r="B33" s="31"/>
      <c r="C33" s="183" t="s">
        <v>184</v>
      </c>
      <c r="D33" s="183" t="s">
        <v>185</v>
      </c>
      <c r="E33" s="16" t="s">
        <v>170</v>
      </c>
      <c r="F33" s="184">
        <v>377.25</v>
      </c>
      <c r="H33" s="31"/>
    </row>
    <row r="34" spans="2:8" s="1" customFormat="1" ht="22.5">
      <c r="B34" s="31"/>
      <c r="C34" s="183" t="s">
        <v>189</v>
      </c>
      <c r="D34" s="183" t="s">
        <v>190</v>
      </c>
      <c r="E34" s="16" t="s">
        <v>191</v>
      </c>
      <c r="F34" s="184">
        <v>75.45</v>
      </c>
      <c r="H34" s="31"/>
    </row>
    <row r="35" spans="2:8" s="1" customFormat="1" ht="16.899999999999999" customHeight="1">
      <c r="B35" s="31"/>
      <c r="C35" s="183" t="s">
        <v>195</v>
      </c>
      <c r="D35" s="183" t="s">
        <v>196</v>
      </c>
      <c r="E35" s="16" t="s">
        <v>170</v>
      </c>
      <c r="F35" s="184">
        <v>37.725000000000001</v>
      </c>
      <c r="H35" s="31"/>
    </row>
    <row r="36" spans="2:8" s="1" customFormat="1" ht="16.899999999999999" customHeight="1">
      <c r="B36" s="31"/>
      <c r="C36" s="179" t="s">
        <v>89</v>
      </c>
      <c r="D36" s="180" t="s">
        <v>1</v>
      </c>
      <c r="E36" s="181" t="s">
        <v>1</v>
      </c>
      <c r="F36" s="182">
        <v>30</v>
      </c>
      <c r="H36" s="31"/>
    </row>
    <row r="37" spans="2:8" s="1" customFormat="1" ht="16.899999999999999" customHeight="1">
      <c r="B37" s="31"/>
      <c r="C37" s="183" t="s">
        <v>1</v>
      </c>
      <c r="D37" s="183" t="s">
        <v>172</v>
      </c>
      <c r="E37" s="16" t="s">
        <v>1</v>
      </c>
      <c r="F37" s="184">
        <v>0</v>
      </c>
      <c r="H37" s="31"/>
    </row>
    <row r="38" spans="2:8" s="1" customFormat="1" ht="16.899999999999999" customHeight="1">
      <c r="B38" s="31"/>
      <c r="C38" s="183" t="s">
        <v>89</v>
      </c>
      <c r="D38" s="183" t="s">
        <v>173</v>
      </c>
      <c r="E38" s="16" t="s">
        <v>1</v>
      </c>
      <c r="F38" s="184">
        <v>30</v>
      </c>
      <c r="H38" s="31"/>
    </row>
    <row r="39" spans="2:8" s="1" customFormat="1" ht="16.899999999999999" customHeight="1">
      <c r="B39" s="31"/>
      <c r="C39" s="185" t="s">
        <v>516</v>
      </c>
      <c r="H39" s="31"/>
    </row>
    <row r="40" spans="2:8" s="1" customFormat="1" ht="22.5">
      <c r="B40" s="31"/>
      <c r="C40" s="183" t="s">
        <v>168</v>
      </c>
      <c r="D40" s="183" t="s">
        <v>169</v>
      </c>
      <c r="E40" s="16" t="s">
        <v>170</v>
      </c>
      <c r="F40" s="184">
        <v>37.725000000000001</v>
      </c>
      <c r="H40" s="31"/>
    </row>
    <row r="41" spans="2:8" s="1" customFormat="1" ht="16.899999999999999" customHeight="1">
      <c r="B41" s="31"/>
      <c r="C41" s="183" t="s">
        <v>198</v>
      </c>
      <c r="D41" s="183" t="s">
        <v>199</v>
      </c>
      <c r="E41" s="16" t="s">
        <v>170</v>
      </c>
      <c r="F41" s="184">
        <v>15.6</v>
      </c>
      <c r="H41" s="31"/>
    </row>
    <row r="42" spans="2:8" s="1" customFormat="1" ht="16.899999999999999" customHeight="1">
      <c r="B42" s="31"/>
      <c r="C42" s="179" t="s">
        <v>95</v>
      </c>
      <c r="D42" s="180" t="s">
        <v>1</v>
      </c>
      <c r="E42" s="181" t="s">
        <v>1</v>
      </c>
      <c r="F42" s="182">
        <v>77.311999999999998</v>
      </c>
      <c r="H42" s="31"/>
    </row>
    <row r="43" spans="2:8" s="1" customFormat="1" ht="16.899999999999999" customHeight="1">
      <c r="B43" s="31"/>
      <c r="C43" s="183" t="s">
        <v>95</v>
      </c>
      <c r="D43" s="183" t="s">
        <v>96</v>
      </c>
      <c r="E43" s="16" t="s">
        <v>1</v>
      </c>
      <c r="F43" s="184">
        <v>77.311999999999998</v>
      </c>
      <c r="H43" s="31"/>
    </row>
    <row r="44" spans="2:8" s="1" customFormat="1" ht="16.899999999999999" customHeight="1">
      <c r="B44" s="31"/>
      <c r="C44" s="185" t="s">
        <v>516</v>
      </c>
      <c r="H44" s="31"/>
    </row>
    <row r="45" spans="2:8" s="1" customFormat="1" ht="16.899999999999999" customHeight="1">
      <c r="B45" s="31"/>
      <c r="C45" s="183" t="s">
        <v>412</v>
      </c>
      <c r="D45" s="183" t="s">
        <v>413</v>
      </c>
      <c r="E45" s="16" t="s">
        <v>191</v>
      </c>
      <c r="F45" s="184">
        <v>77.311999999999998</v>
      </c>
      <c r="H45" s="31"/>
    </row>
    <row r="46" spans="2:8" s="1" customFormat="1" ht="16.899999999999999" customHeight="1">
      <c r="B46" s="31"/>
      <c r="C46" s="183" t="s">
        <v>416</v>
      </c>
      <c r="D46" s="183" t="s">
        <v>417</v>
      </c>
      <c r="E46" s="16" t="s">
        <v>191</v>
      </c>
      <c r="F46" s="184">
        <v>1468.9280000000001</v>
      </c>
      <c r="H46" s="31"/>
    </row>
    <row r="47" spans="2:8" s="1" customFormat="1" ht="16.899999999999999" customHeight="1">
      <c r="B47" s="31"/>
      <c r="C47" s="183" t="s">
        <v>421</v>
      </c>
      <c r="D47" s="183" t="s">
        <v>422</v>
      </c>
      <c r="E47" s="16" t="s">
        <v>191</v>
      </c>
      <c r="F47" s="184">
        <v>6.3780000000000001</v>
      </c>
      <c r="H47" s="31"/>
    </row>
    <row r="48" spans="2:8" s="1" customFormat="1" ht="22.5">
      <c r="B48" s="31"/>
      <c r="C48" s="183" t="s">
        <v>443</v>
      </c>
      <c r="D48" s="183" t="s">
        <v>444</v>
      </c>
      <c r="E48" s="16" t="s">
        <v>191</v>
      </c>
      <c r="F48" s="184">
        <v>76.849999999999994</v>
      </c>
      <c r="H48" s="31"/>
    </row>
    <row r="49" spans="2:8" s="1" customFormat="1" ht="16.899999999999999" customHeight="1">
      <c r="B49" s="31"/>
      <c r="C49" s="179" t="s">
        <v>97</v>
      </c>
      <c r="D49" s="180" t="s">
        <v>1</v>
      </c>
      <c r="E49" s="181" t="s">
        <v>1</v>
      </c>
      <c r="F49" s="182">
        <v>6.3780000000000001</v>
      </c>
      <c r="H49" s="31"/>
    </row>
    <row r="50" spans="2:8" s="1" customFormat="1" ht="16.899999999999999" customHeight="1">
      <c r="B50" s="31"/>
      <c r="C50" s="183" t="s">
        <v>97</v>
      </c>
      <c r="D50" s="183" t="s">
        <v>424</v>
      </c>
      <c r="E50" s="16" t="s">
        <v>1</v>
      </c>
      <c r="F50" s="184">
        <v>6.3780000000000001</v>
      </c>
      <c r="H50" s="31"/>
    </row>
    <row r="51" spans="2:8" s="1" customFormat="1" ht="16.899999999999999" customHeight="1">
      <c r="B51" s="31"/>
      <c r="C51" s="185" t="s">
        <v>516</v>
      </c>
      <c r="H51" s="31"/>
    </row>
    <row r="52" spans="2:8" s="1" customFormat="1" ht="16.899999999999999" customHeight="1">
      <c r="B52" s="31"/>
      <c r="C52" s="183" t="s">
        <v>421</v>
      </c>
      <c r="D52" s="183" t="s">
        <v>422</v>
      </c>
      <c r="E52" s="16" t="s">
        <v>191</v>
      </c>
      <c r="F52" s="184">
        <v>6.3780000000000001</v>
      </c>
      <c r="H52" s="31"/>
    </row>
    <row r="53" spans="2:8" s="1" customFormat="1" ht="16.899999999999999" customHeight="1">
      <c r="B53" s="31"/>
      <c r="C53" s="183" t="s">
        <v>426</v>
      </c>
      <c r="D53" s="183" t="s">
        <v>427</v>
      </c>
      <c r="E53" s="16" t="s">
        <v>191</v>
      </c>
      <c r="F53" s="184">
        <v>121.182</v>
      </c>
      <c r="H53" s="31"/>
    </row>
    <row r="54" spans="2:8" s="1" customFormat="1" ht="22.5">
      <c r="B54" s="31"/>
      <c r="C54" s="183" t="s">
        <v>435</v>
      </c>
      <c r="D54" s="183" t="s">
        <v>436</v>
      </c>
      <c r="E54" s="16" t="s">
        <v>191</v>
      </c>
      <c r="F54" s="184">
        <v>6.3780000000000001</v>
      </c>
      <c r="H54" s="31"/>
    </row>
    <row r="55" spans="2:8" s="1" customFormat="1" ht="16.899999999999999" customHeight="1">
      <c r="B55" s="31"/>
      <c r="C55" s="179" t="s">
        <v>93</v>
      </c>
      <c r="D55" s="180" t="s">
        <v>1</v>
      </c>
      <c r="E55" s="181" t="s">
        <v>1</v>
      </c>
      <c r="F55" s="182">
        <v>15.6</v>
      </c>
      <c r="H55" s="31"/>
    </row>
    <row r="56" spans="2:8" s="1" customFormat="1" ht="16.899999999999999" customHeight="1">
      <c r="B56" s="31"/>
      <c r="C56" s="183" t="s">
        <v>1</v>
      </c>
      <c r="D56" s="183" t="s">
        <v>89</v>
      </c>
      <c r="E56" s="16" t="s">
        <v>1</v>
      </c>
      <c r="F56" s="184">
        <v>30</v>
      </c>
      <c r="H56" s="31"/>
    </row>
    <row r="57" spans="2:8" s="1" customFormat="1" ht="16.899999999999999" customHeight="1">
      <c r="B57" s="31"/>
      <c r="C57" s="183" t="s">
        <v>1</v>
      </c>
      <c r="D57" s="183" t="s">
        <v>201</v>
      </c>
      <c r="E57" s="16" t="s">
        <v>1</v>
      </c>
      <c r="F57" s="184">
        <v>-14.4</v>
      </c>
      <c r="H57" s="31"/>
    </row>
    <row r="58" spans="2:8" s="1" customFormat="1" ht="16.899999999999999" customHeight="1">
      <c r="B58" s="31"/>
      <c r="C58" s="183" t="s">
        <v>93</v>
      </c>
      <c r="D58" s="183" t="s">
        <v>178</v>
      </c>
      <c r="E58" s="16" t="s">
        <v>1</v>
      </c>
      <c r="F58" s="184">
        <v>15.6</v>
      </c>
      <c r="H58" s="31"/>
    </row>
    <row r="59" spans="2:8" s="1" customFormat="1" ht="16.899999999999999" customHeight="1">
      <c r="B59" s="31"/>
      <c r="C59" s="185" t="s">
        <v>516</v>
      </c>
      <c r="H59" s="31"/>
    </row>
    <row r="60" spans="2:8" s="1" customFormat="1" ht="16.899999999999999" customHeight="1">
      <c r="B60" s="31"/>
      <c r="C60" s="183" t="s">
        <v>198</v>
      </c>
      <c r="D60" s="183" t="s">
        <v>199</v>
      </c>
      <c r="E60" s="16" t="s">
        <v>170</v>
      </c>
      <c r="F60" s="184">
        <v>15.6</v>
      </c>
      <c r="H60" s="31"/>
    </row>
    <row r="61" spans="2:8" s="1" customFormat="1" ht="16.899999999999999" customHeight="1">
      <c r="B61" s="31"/>
      <c r="C61" s="183" t="s">
        <v>204</v>
      </c>
      <c r="D61" s="183" t="s">
        <v>205</v>
      </c>
      <c r="E61" s="16" t="s">
        <v>191</v>
      </c>
      <c r="F61" s="184">
        <v>31.2</v>
      </c>
      <c r="H61" s="31"/>
    </row>
    <row r="62" spans="2:8" s="1" customFormat="1" ht="7.35" customHeight="1">
      <c r="B62" s="43"/>
      <c r="C62" s="44"/>
      <c r="D62" s="44"/>
      <c r="E62" s="44"/>
      <c r="F62" s="44"/>
      <c r="G62" s="44"/>
      <c r="H62" s="31"/>
    </row>
    <row r="63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Mesto1148 - Chodník Mírov...</vt:lpstr>
      <vt:lpstr>Seznam figur</vt:lpstr>
      <vt:lpstr>'Mesto1148 - Chodník Mírov...'!Názvy_tisku</vt:lpstr>
      <vt:lpstr>'Rekapitulace stavby'!Názvy_tisku</vt:lpstr>
      <vt:lpstr>'Seznam figur'!Názvy_tisku</vt:lpstr>
      <vt:lpstr>'Mesto1148 - Chodník Mírov...'!Oblast_tisku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2023-12-07T12:11:02Z</dcterms:created>
  <dcterms:modified xsi:type="dcterms:W3CDTF">2023-12-07T12:11:33Z</dcterms:modified>
</cp:coreProperties>
</file>